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xml.rels" ContentType="application/vnd.openxmlformats-package.relationships+xml"/>
  <Override PartName="/xl/worksheets/_rels/sheet9.xml.rels" ContentType="application/vnd.openxmlformats-package.relationships+xml"/>
  <Override PartName="/xl/worksheets/_rels/sheet17.xml.rels" ContentType="application/vnd.openxmlformats-package.relationships+xml"/>
  <Override PartName="/xl/worksheets/_rels/sheet16.xml.rels" ContentType="application/vnd.openxmlformats-package.relationships+xml"/>
  <Override PartName="/xl/worksheets/_rels/sheet21.xml.rels" ContentType="application/vnd.openxmlformats-package.relationships+xml"/>
  <Override PartName="/xl/worksheets/_rels/sheet18.xml.rels" ContentType="application/vnd.openxmlformats-package.relationships+xml"/>
  <Override PartName="/xl/worksheets/_rels/sheet19.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media/image1.jpeg" ContentType="image/jpeg"/>
  <Override PartName="/xl/media/image2.png" ContentType="image/png"/>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drawings/_rels/drawing5.xml.rels" ContentType="application/vnd.openxmlformats-package.relationships+xml"/>
  <Override PartName="/xl/drawings/_rels/drawing6.xml.rels" ContentType="application/vnd.openxmlformats-package.relationship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tables/table1.xml" ContentType="application/vnd.openxmlformats-officedocument.spreadsheetml.table+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0_Copertina_Dati" sheetId="1" state="visible" r:id="rId3"/>
    <sheet name="Contenuti_Procedura" sheetId="2" state="visible" r:id="rId4"/>
    <sheet name="Dati_Identificativi_Richiedente" sheetId="3" state="visible" r:id="rId5"/>
    <sheet name="1_Situazione_Iniziale" sheetId="4" state="visible" r:id="rId6"/>
    <sheet name="2_Obiettivi" sheetId="5" state="visible" r:id="rId7"/>
    <sheet name="3_Investimenti Mat e Immat" sheetId="6" state="visible" r:id="rId8"/>
    <sheet name="5_Risultati_Attesi_Agricoltura" sheetId="7" state="visible" r:id="rId9"/>
    <sheet name="6_Risultati_Attesi_Allevamento" sheetId="8" state="visible" r:id="rId10"/>
    <sheet name="7_Occupazione" sheetId="9" state="visible" r:id="rId11"/>
    <sheet name="BP Investimenti" sheetId="10" state="visible" r:id="rId12"/>
    <sheet name="BP Quantità" sheetId="11" state="visible" r:id="rId13"/>
    <sheet name="BP Ricavi" sheetId="12" state="visible" r:id="rId14"/>
    <sheet name="BP Costi Variabili Unitari" sheetId="13" state="visible" r:id="rId15"/>
    <sheet name="BP Costi Variabili Totali" sheetId="14" state="visible" r:id="rId16"/>
    <sheet name="BP Costi Fissi e Scorte" sheetId="15" state="visible" r:id="rId17"/>
    <sheet name="BP Fatturato di pareggio" sheetId="16" state="visible" r:id="rId18"/>
    <sheet name="BP Conto Economico" sheetId="17" state="visible" r:id="rId19"/>
    <sheet name="BP Flussi" sheetId="18" state="visible" r:id="rId20"/>
    <sheet name="Dati_Produzione_Piemonte" sheetId="19" state="visible" r:id="rId21"/>
    <sheet name="BP Mutuo" sheetId="20" state="hidden" r:id="rId22"/>
    <sheet name="Checklist Istruttoria" sheetId="21" state="hidden" r:id="rId23"/>
    <sheet name="BP Quantità (2)" sheetId="22" state="hidden" r:id="rId24"/>
  </sheets>
  <definedNames>
    <definedName function="false" hidden="false" localSheetId="0" name="_xlnm.Print_Area" vbProcedure="false">0_Copertina_Dati!$C$1:$R$81</definedName>
    <definedName function="false" hidden="false" localSheetId="3" name="_xlnm.Print_Area" vbProcedure="false">1_Situazione_Iniziale!$C$1:$G$145</definedName>
    <definedName function="false" hidden="false" localSheetId="4" name="_xlnm.Print_Area" vbProcedure="false">2_Obiettivi!$B$12:$E$54</definedName>
    <definedName function="false" hidden="false" localSheetId="5" name="_xlnm.Print_Area" vbProcedure="false">'3_Investimenti Mat e Immat'!$B$3:$J$86</definedName>
    <definedName function="false" hidden="false" localSheetId="6" name="_xlnm.Print_Area" vbProcedure="false">5_Risultati_Attesi_Agricoltura!$B$1:$F$57</definedName>
    <definedName function="false" hidden="false" localSheetId="7" name="_xlnm.Print_Area" vbProcedure="false">6_Risultati_Attesi_Allevamento!$A$1:$F$56</definedName>
    <definedName function="false" hidden="false" localSheetId="8" name="_xlnm.Print_Area" vbProcedure="false">7_Occupazione!$A$1:$G$66</definedName>
    <definedName function="false" hidden="false" localSheetId="16" name="_xlnm.Print_Area" vbProcedure="false">'BP Conto Economico'!$B$2:$G$49</definedName>
    <definedName function="false" hidden="false" localSheetId="14" name="_xlnm.Print_Area" vbProcedure="false">'BP Costi Fissi e Scorte'!$B$2:$G$68</definedName>
    <definedName function="false" hidden="false" localSheetId="13" name="_xlnm.Print_Area" vbProcedure="false">'BP Costi Variabili Totali'!$B$19:$Q$107</definedName>
    <definedName function="false" hidden="false" localSheetId="12" name="_xlnm.Print_Area" vbProcedure="false">'BP Costi Variabili Unitari'!$B$1:$P$122</definedName>
    <definedName function="false" hidden="false" localSheetId="15" name="_xlnm.Print_Area" vbProcedure="false">'BP Fatturato di pareggio'!$B$1:$L$53</definedName>
    <definedName function="false" hidden="false" localSheetId="17" name="_xlnm.Print_Area" vbProcedure="false">'BP Flussi'!$B$2:$G$63</definedName>
    <definedName function="false" hidden="false" localSheetId="9" name="_xlnm.Print_Area" vbProcedure="false">'BP Investimenti'!$C$1:$K$78</definedName>
    <definedName function="false" hidden="false" localSheetId="19" name="_xlnm.Print_Area" vbProcedure="false">'BP Mutuo'!$A$1</definedName>
    <definedName function="false" hidden="false" localSheetId="10" name="_xlnm.Print_Area" vbProcedure="false">'BP Quantità'!$C$1:$J$156</definedName>
    <definedName function="false" hidden="false" localSheetId="21" name="_xlnm.Print_Area" vbProcedure="false">'BP Quantità (2)'!$A$3</definedName>
    <definedName function="false" hidden="false" localSheetId="11" name="_xlnm.Print_Area" vbProcedure="false">'BP Ricavi'!$C$54:$J$159</definedName>
    <definedName function="false" hidden="false" localSheetId="20" name="_xlnm.Print_Area" vbProcedure="false">'Checklist Istruttoria'!$A$1</definedName>
    <definedName function="false" hidden="false" localSheetId="1" name="_xlnm.Print_Area" vbProcedure="false">Contenuti_Procedura!$B$9:$L$61</definedName>
    <definedName function="false" hidden="false" localSheetId="2" name="_xlnm.Print_Area" vbProcedure="false">Dati_Identificativi_Richiedente!$B$5:$E$49</definedName>
    <definedName function="false" hidden="false" localSheetId="18" name="_xlnm.Print_Area" vbProcedure="false">Dati_Produzione_Piemonte!$J$11</definedName>
    <definedName function="false" hidden="false" name="Altri_Ammortamenti" vbProcedure="false">#REF!</definedName>
    <definedName function="false" hidden="false" name="Ammortamenti_Macchinari" vbProcedure="false">#REF!</definedName>
    <definedName function="false" hidden="false" name="commento" vbProcedure="false">#REF!</definedName>
    <definedName function="false" hidden="false" name="Costi_Fissi" vbProcedure="false">#REF!</definedName>
    <definedName function="false" hidden="false" name="Costi_Variabili" vbProcedure="false">#REF!</definedName>
    <definedName function="false" hidden="false" name="Forza_Motrice" vbProcedure="false">#REF!</definedName>
    <definedName function="false" hidden="false" name="Illuminazione__Riscaldamento" vbProcedure="false">#REF!</definedName>
    <definedName function="false" hidden="false" name="Impiegati" vbProcedure="false">#REF!</definedName>
    <definedName function="false" hidden="false" name="Imposte_e_Tasse" vbProcedure="false">#REF!</definedName>
    <definedName function="false" hidden="false" name="Interessi_Passivi" vbProcedure="false">#REF!</definedName>
    <definedName function="false" hidden="false" name="Mano_d_Opera" vbProcedure="false">#REF!</definedName>
    <definedName function="false" hidden="false" name="Materiali_di_Consumo" vbProcedure="false">#REF!</definedName>
    <definedName function="false" hidden="false" name="Materie_Prime" vbProcedure="false">#REF!</definedName>
    <definedName function="false" hidden="false" name="Provvigioni" vbProcedure="false">#REF!</definedName>
    <definedName function="false" hidden="false" name="Ricavi_Previsti" vbProcedure="false">#REF!</definedName>
    <definedName function="false" hidden="false" name="Ricavi_Previsti__in_milioni" vbProcedure="false">#REF!</definedName>
    <definedName function="false" hidden="false" name="risultato_d_esercizio" vbProcedure="false">#REF!</definedName>
    <definedName function="false" hidden="false" name="Spese_generali_Amministrative" vbProcedure="false">#REF!</definedName>
    <definedName function="false" hidden="false" name="Varie_1" vbProcedure="false">#REF!</definedName>
    <definedName function="false" hidden="false" name="Varie_2" vbProcedure="false">#REF!</definedName>
    <definedName function="false" hidden="false" name="Varie_3" vbProcedure="false">#REF!</definedName>
    <definedName function="false" hidden="false" name="Varie_4" vbProcedure="false">#REF!</definedName>
    <definedName function="false" hidden="false" name="Varie_ed_Eventuali" vbProcedure="false">#REF!</definedName>
    <definedName function="false" hidden="false" localSheetId="2" name="commento" vbProcedure="false">#REF!</definedName>
    <definedName function="false" hidden="false" localSheetId="2" name="risultato_d_esercizio" vbProcedure="false">#REF!</definedName>
    <definedName function="false" hidden="false" localSheetId="15" name="commento" vbProcedure="false">#REF!</definedName>
    <definedName function="false" hidden="false" localSheetId="15" name="risultato_d_esercizio" vbProcedure="false">#REF!</definedName>
    <definedName function="false" hidden="false" localSheetId="19" name="Criteria_MI" vbProcedure="false">'bp mutuo'!#ref!</definedName>
    <definedName function="false" hidden="false" localSheetId="19" name="Database_MI" vbProcedure="false">'BP Mutuo'!$B$22:$H$68</definedName>
    <definedName function="false" hidden="false" localSheetId="19" name="DBASE" vbProcedure="false">'BP Mutuo'!$B$22:$H$68</definedName>
    <definedName function="false" hidden="false" localSheetId="19" name="Extract_MI" vbProcedure="false">'BP Mutuo'!$N$22</definedName>
    <definedName function="false" hidden="false" localSheetId="19" name="Print_Area_MI" vbProcedure="false">'BP Mutuo'!$A$1:$G$40</definedName>
    <definedName function="false" hidden="true" localSheetId="19" name="_Fill" vbProcedure="false">'BP Mutuo'!$W$23:$W$68</definedName>
    <definedName function="false" hidden="true" localSheetId="19" name="_Regression_Int" vbProcedure="false">1</definedName>
    <definedName function="false" hidden="false" localSheetId="19" name="_xlnm.Database" vbProcedure="false">'BP Mutuo'!$B$22:$H$68</definedName>
    <definedName function="false" hidden="true" localSheetId="19" name="__123Graph_A" vbProcedure="false">'BP Mutuo'!$F$23:$F$68</definedName>
    <definedName function="false" hidden="true" localSheetId="19" name="__123Graph_AAMMORT" vbProcedure="false">'BP Mutuo'!$F$23:$F$68</definedName>
    <definedName function="false" hidden="true" localSheetId="19" name="__123Graph_B" vbProcedure="false">'BP Mutuo'!$G$23:$G$68</definedName>
    <definedName function="false" hidden="true" localSheetId="19" name="__123Graph_BAMMORT" vbProcedure="false">'BP Mutuo'!$G$23:$G$68</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<sst xmlns="http://schemas.openxmlformats.org/spreadsheetml/2006/main" count="2058" uniqueCount="1032">
  <si>
    <t xml:space="preserve">Sviluppo Rurale Piemonte 2023-2027</t>
  </si>
  <si>
    <t xml:space="preserve">PIANO DI INSEDIAMENTO AZIENDALE</t>
  </si>
  <si>
    <t xml:space="preserve">A.1.1 </t>
  </si>
  <si>
    <t xml:space="preserve">Denominazione Azienda</t>
  </si>
  <si>
    <t xml:space="preserve">A.1.2 </t>
  </si>
  <si>
    <t xml:space="preserve">CUAA (Codice Univoco Azienda Agricola)</t>
  </si>
  <si>
    <r>
      <rPr>
        <b val="true"/>
        <i val="true"/>
        <sz val="14"/>
        <color theme="3" tint="0.2499"/>
        <rFont val="Calibri"/>
        <family val="2"/>
        <charset val="1"/>
      </rPr>
      <t xml:space="preserve">Presentazione della procedura per la definizione del Piano Aziendale
</t>
    </r>
    <r>
      <rPr>
        <i val="true"/>
        <sz val="11"/>
        <color theme="3" tint="0.2499"/>
        <rFont val="Calibri"/>
        <family val="2"/>
        <charset val="1"/>
      </rPr>
      <t xml:space="preserve">
La procedura di compilazione del Piano Aziendale ha la finalità di rappresentare in modo chiaro, coerente e completo la situazione iniziale dell’azienda agricola e il percorso di sviluppo previsto, per consentire la valutazione della sostenibilità tecnica, economica e organizzativa del progetto. Come si evince dalla struttura del documento , il piano accompagna il beneficiario dalla descrizione della realtà aziendale attuale fino alla definizione degli investimenti, dei risultati attesi e degli equilibri economico-finanziari nel tempo.
La compilazione segue una logica progressiva: si parte dalla fotografia iniziale dell’azienda (superfici, colture, allevamenti, manodopera e dotazioni), per poi definire gli obiettivi di sviluppo e le azioni necessarie per raggiungerli, sia in termini di investimenti materiali e immateriali sia di organizzazione delle attività. Successivamente, il piano traduce queste scelte in risultati attesi, espressi attraverso indicatori produttivi (Produzione Standard), economici (ricavi e costi) e occupazionali.
Dal punto di vista operativo, la procedura si basa su un sistema di schede interconnesse: i dati inseriti nelle sezioni iniziali alimentano automaticamente quelle successive. In particolare, le informazioni sulle produzioni e sui canali di vendita determinano i ricavi, mentre i costi di produzione e commerciali concorrono alla definizione del conto economico finale. Per questo motivo è fondamentale mantenere coerenza tra le diverse sezioni ed evitare inserimenti non allineati.
I campi sono differenziati per tipologia: quelli precompilati non sono modificabili, quelli con menu a tendina (celeste scuro) richiedono la selezione di opzioni predefinite, mentre i campi liberi (celeste chiaro) devono essere compilati con dati realistici e descrizioni sintetiche ma complete. L’utente è guidato nella compilazione, ma resta essenziale un controllo finale complessivo per verificare che il piano rappresenti correttamente l’evoluzione aziendale.
Giova ricordare qui che il Piano Aziendale non è solo un adempimento formale, ma uno strumento di pianificazione che consente di dimostrare la fattibilità del progetto, la coerenza degli investimenti e la capacità dell’azienda di generare reddito nel tempo. Una compilazione attenta e coerente è quindi fondamentale per il buon esito della domanda e per la reale sostenibilità dell’attività agricola.</t>
    </r>
  </si>
  <si>
    <r>
      <rPr>
        <b val="true"/>
        <u val="single"/>
        <sz val="14"/>
        <color rgb="FF000000"/>
        <rFont val="Calibri"/>
        <family val="2"/>
        <charset val="1"/>
      </rPr>
      <t xml:space="preserve">Raccomandazioni giuridiche e operative:
</t>
    </r>
    <r>
      <rPr>
        <b val="true"/>
        <sz val="14"/>
        <color rgb="FF000000"/>
        <rFont val="Calibri"/>
        <family val="2"/>
        <charset val="1"/>
      </rPr>
      <t xml:space="preserve">
1) La Procedura è di proprietà della Regione Piemonte e sono vietate la manomissione e la diffusione senza autorizzazione scritta.
2) La Password di accesso alla Procedura non deve essere modificata. 
3) Prima di iniziare la compilazione della procedura occorre rinominare il file aggiungendo il CUAA (Codice Univoco Azienda Agricola) al nome originario del file. 
4) Per una compilazione corretta della Procedura fare riferimento alla Guida e ai Tutorial resi disponibili ai Candidati.</t>
    </r>
  </si>
  <si>
    <t xml:space="preserve">Ditta individuale</t>
  </si>
  <si>
    <t xml:space="preserve">SI</t>
  </si>
  <si>
    <t xml:space="preserve">acquisizione per intero di un’azienda agricola</t>
  </si>
  <si>
    <t xml:space="preserve">Società di persone</t>
  </si>
  <si>
    <t xml:space="preserve">NO</t>
  </si>
  <si>
    <t xml:space="preserve">acquisizione di un’azienda agricola,cedente conserva un 10% di superficie</t>
  </si>
  <si>
    <t xml:space="preserve">Società di capitali</t>
  </si>
  <si>
    <t xml:space="preserve">acquisizione di un’azienda agricola, cedente conserva il 70% della PS</t>
  </si>
  <si>
    <t xml:space="preserve">Cooperativa</t>
  </si>
  <si>
    <t xml:space="preserve">insediamento in qualità di capo azienda in un’azienda esistente condotta in forma societaria</t>
  </si>
  <si>
    <t xml:space="preserve">acquisizione per intero di un’azienda agricola con PS inferiore al minimo e acquisizione di terreni anche da altre aziende</t>
  </si>
  <si>
    <t xml:space="preserve">costituzione di nuova azienda acquisendo terreni incolti o comunque non facenti parte di aziende agricole attive</t>
  </si>
  <si>
    <t xml:space="preserve">SEZIONE A – DATI IDENTIFICATIVI DI INSEDIAMENTO</t>
  </si>
  <si>
    <t xml:space="preserve">A.1</t>
  </si>
  <si>
    <t xml:space="preserve">Dati identificativi Azienda e Bando</t>
  </si>
  <si>
    <r>
      <rPr>
        <b val="true"/>
        <sz val="11"/>
        <color theme="7" tint="-0.25"/>
        <rFont val="Calibri"/>
        <family val="2"/>
        <charset val="1"/>
      </rPr>
      <t xml:space="preserve">Guida alla Compilazione: Sezione A
A.1 | Dati identificativi Azienda e Bando
In questa parte vanno inseriti i riferimenti amministrativi della pratica.
</t>
    </r>
    <r>
      <rPr>
        <sz val="11"/>
        <color theme="7" tint="-0.25"/>
        <rFont val="Calibri"/>
        <family val="2"/>
        <charset val="1"/>
      </rPr>
      <t xml:space="preserve">•	A.1.1 Denominazione Azienda: Inserire il nome fiscale dell'azienda o il nome del titolare (in caso di ditta individuale).
•	A.1.2 CUAA: Inserire il Codice Univoco Azienda Agricola (solitamente coincide con il Codice Fiscale del titolare o la Partita IVA della società).
•	A.1.3 Bando: Indicare il nome o il codice identificativo del bando a cui si partecipa (es. ABC 2026).
•	A.1.4 Anno Bando: Specificare l'anno di pubblicazione del bando.
•	A.1.5 Numero domanda: Inserire il numero di protocollo o l'ID assegnato alla domanda di aiuto.
•	A.1.6 Data inizio investimenti: Indicare la data di avvio delle attività previste dal piano (formato GG/MM/AAAA).
•	A.1.7 Data prevista fine investimenti: Indicare la data entro cui si prevede di concludere gli investimenti.
•	A.1.8 Durata del progetto: Indicare il numero complessivo di mesi intercorrenti tra la data di inizio e quella di fine.</t>
    </r>
  </si>
  <si>
    <t xml:space="preserve">A.1.1</t>
  </si>
  <si>
    <t xml:space="preserve">A.1.2</t>
  </si>
  <si>
    <t xml:space="preserve">A.1.3</t>
  </si>
  <si>
    <t xml:space="preserve">Bando</t>
  </si>
  <si>
    <t xml:space="preserve">A.1.4</t>
  </si>
  <si>
    <t xml:space="preserve">Anno Bando</t>
  </si>
  <si>
    <t xml:space="preserve">A.1.5</t>
  </si>
  <si>
    <t xml:space="preserve">Numero domanda</t>
  </si>
  <si>
    <t xml:space="preserve">A.1.6</t>
  </si>
  <si>
    <t xml:space="preserve">Data inizio investimenti insediamento  (00/00/0000)</t>
  </si>
  <si>
    <t xml:space="preserve">A.1.7</t>
  </si>
  <si>
    <t xml:space="preserve">Data prevista fine investimenti (00/00/0000)</t>
  </si>
  <si>
    <t xml:space="preserve">A.1.8</t>
  </si>
  <si>
    <t xml:space="preserve">Durata del progetto di investimento (mesi)</t>
  </si>
  <si>
    <t xml:space="preserve">A.2</t>
  </si>
  <si>
    <t xml:space="preserve">Forma di insediamento </t>
  </si>
  <si>
    <r>
      <rPr>
        <b val="true"/>
        <sz val="11"/>
        <color theme="7" tint="-0.25"/>
        <rFont val="Calibri"/>
        <family val="2"/>
        <charset val="1"/>
      </rPr>
      <t xml:space="preserve">A.2 | Forma di insediamento
Qui si definisce la struttura giuridica e la localizzazione dell'azienda.
</t>
    </r>
    <r>
      <rPr>
        <sz val="11"/>
        <color theme="7" tint="-0.25"/>
        <rFont val="Calibri"/>
        <family val="2"/>
        <charset val="1"/>
      </rPr>
      <t xml:space="preserve">•	A.2.1 Forma giuridica: Specificare la natura legale (es. Ditta individuale, Società agricola semplice, SRL, ecc.).
•	A.2.2 Numero giovani insedianti: Indicare il numero di soggetti sotto i 40 anni che partecipano al primo insediamento.
•	A.2.3 Azienda in zona montana: Indicare SI se i terreni ricadono in comuni classificati come montani, altrimenti indicare NO.
•	A.2.4 Modalità di insediamento: Descrivere brevemente come avviene l'insediamento (es. costituzione di nuova azienda tramite acquisto di terreni incolti, subentro familiare, affitto di azienda agricola attiva).</t>
    </r>
  </si>
  <si>
    <t xml:space="preserve">A.2.1</t>
  </si>
  <si>
    <t xml:space="preserve">Forma giuridica di insediamento</t>
  </si>
  <si>
    <t xml:space="preserve">A.2.2</t>
  </si>
  <si>
    <t xml:space="preserve">Numero giovani insedianti</t>
  </si>
  <si>
    <t xml:space="preserve">A.2.3</t>
  </si>
  <si>
    <t xml:space="preserve">Azienda in zona montana</t>
  </si>
  <si>
    <t xml:space="preserve">A.2.4</t>
  </si>
  <si>
    <t xml:space="preserve">Modalità di insediamento</t>
  </si>
  <si>
    <t xml:space="preserve">Descrizione sintetica del Piano (max 2.000 caratteri)</t>
  </si>
  <si>
    <r>
      <rPr>
        <b val="true"/>
        <sz val="11"/>
        <color theme="7" tint="-0.25"/>
        <rFont val="Calibri"/>
        <family val="2"/>
        <charset val="1"/>
      </rPr>
      <t xml:space="preserve">Descrizione sintetica del Piano
In questo riquadro (massimo 2.000 caratteri) è necessario fornire un riassunto chiaro del progetto imprenditoriale.
Cosa includere:
</t>
    </r>
    <r>
      <rPr>
        <sz val="11"/>
        <color theme="7" tint="-0.25"/>
        <rFont val="Calibri"/>
        <family val="2"/>
        <charset val="1"/>
      </rPr>
      <t xml:space="preserve">1.	Settore di attività: (es. cerealicolo, zootecnico).
2.	Obiettivi: Cosa si vuole ottenere (es. aumento produzione, efficientamento energetico).
3.	Investimenti principali: Quali strutture o macchinari verranno acquistati (es. pollaio, macchine per il confezionamento).
4.	Risultati attesi: L'impatto sul mercato o sulla qualità del prodotto.</t>
    </r>
  </si>
  <si>
    <r>
      <rPr>
        <b val="true"/>
        <sz val="11"/>
        <color theme="7" tint="-0.25"/>
        <rFont val="Calibri"/>
        <family val="2"/>
        <charset val="1"/>
      </rPr>
      <t xml:space="preserve">Note Tecniche per l'utente
</t>
    </r>
    <r>
      <rPr>
        <sz val="11"/>
        <color theme="7" tint="-0.25"/>
        <rFont val="Calibri"/>
        <family val="2"/>
        <charset val="1"/>
      </rPr>
      <t xml:space="preserve">•	Stato della compilazione: Sulla destra della scheda è presente una colonna di controllo. Assicurati che ogni campo passi dallo stato "Non Compilato" a "Compilato" affinché la domanda sia valida.
•	Formato Date: Utilizza sempre il formato gg/mm/aaaa.
•	Coerenza: Verifica che la durata in mesi (A.1.8) corrisponda effettivamente all'intervallo tra le date inserite nei punti A.1.6 e A.1.7.</t>
    </r>
  </si>
  <si>
    <t xml:space="preserve">SEZIONE B - PIANO AZIENDALE</t>
  </si>
  <si>
    <t xml:space="preserve">SCHEDA 1 – SITUAZIONE INIZIALE DELL’AZIENDA</t>
  </si>
  <si>
    <t xml:space="preserve">2.1 Terreni e coltivazioni</t>
  </si>
  <si>
    <t xml:space="preserve">Voce</t>
  </si>
  <si>
    <t xml:space="preserve">Unità</t>
  </si>
  <si>
    <t xml:space="preserve">Situazione iniziale</t>
  </si>
  <si>
    <t xml:space="preserve">Superficie agricola utilizzabile</t>
  </si>
  <si>
    <t xml:space="preserve">Ettari (ha)</t>
  </si>
  <si>
    <t xml:space="preserve">Superficie in proprietà</t>
  </si>
  <si>
    <t xml:space="preserve">Superficie in affitto</t>
  </si>
  <si>
    <t xml:space="preserve">mezzadria e colonia parziaria</t>
  </si>
  <si>
    <t xml:space="preserve">altre forme</t>
  </si>
  <si>
    <t xml:space="preserve">La sezione “2.1 Terreni e coltivazioni” serve a descrivere la situazione aziendale iniziale in termini di superfici e utilizzo dei terreni.
Le colonne “Voce” e “Unità” sono precompilate e non modificabili. I campi in celeste chiaro nella colonna “Situazione iniziale” vanno compilati inserendo i valori in ettari (ha) per ciascuna tipologia di superficie.
Indica separatamente le superfici in proprietà, affitto o altre forme di conduzione, mantenendo coerenza tra i dati inseriti e la superficie agricola totale. Se alcune voci non si applicano, possono essere lasciate a zero.
Nella sezione “Colture praticate (Descrizione)” descrivi le principali coltivazioni presenti in azienda (es. frumento, mais, vigneto).
Nel campo “Ordinamento colturale (Descrizione)” specifica l’indirizzo produttivo prevalente (es. cerealicolo, zootecnico, misto).
Infine, verifica che tutti i dati siano coerenti tra loro e rappresentino correttamente la situazione aziendale di partenza.</t>
  </si>
  <si>
    <t xml:space="preserve">asservimento</t>
  </si>
  <si>
    <t xml:space="preserve">conferimento</t>
  </si>
  <si>
    <t xml:space="preserve">Particelle esenti (Legge 11 agosto 2014 n.116 e s.m.i.)</t>
  </si>
  <si>
    <t xml:space="preserve">dichiarazione d'uso dei terreni (L.reg 11/03/2015)</t>
  </si>
  <si>
    <t xml:space="preserve">enfiteusi</t>
  </si>
  <si>
    <t xml:space="preserve">contratto di livello</t>
  </si>
  <si>
    <t xml:space="preserve">usufrutto</t>
  </si>
  <si>
    <t xml:space="preserve">Colture praticate (Descrizione)</t>
  </si>
  <si>
    <t xml:space="preserve">Ordinamento colturale (Descrizione)</t>
  </si>
  <si>
    <t xml:space="preserve">2.1.1 Dettaglio colture ai fini PS</t>
  </si>
  <si>
    <t xml:space="preserve">La sezione “2.1.1 Dettaglio colture ai fini PS” serve a calcolare la Produzione Standard (PS) aziendale in base alle colture praticate.
Nel campo “Coltura” (celeste chiaro) inserisci il tipo di coltivazione (es. frumento tenero, mais, ecc.). Nella colonna “Superficie (ha)” indica gli ettari coltivati per ciascuna coltura.
Il “Coefficiente di Produzione Standard (€/ha)” è generalmente precompilato o definito da tabelle di riferimento, quindi va solo verificato.
La colonna “PS (€)” calcola automaticamente il valore moltiplicando superficie per coefficiente, quindi non va compilata manualmente.
Inserisci tutte le colture presenti in azienda, una per riga, fino a coprire l’intera superficie agricola.
Il “Totale PS Colture (€)” viene calcolato automaticamente: verifica che sia coerente con i dati inseriti.</t>
  </si>
  <si>
    <t xml:space="preserve">Coltura</t>
  </si>
  <si>
    <t xml:space="preserve">Superficie (ha)</t>
  </si>
  <si>
    <t xml:space="preserve">Coefficiente di Prod.ne St.rd </t>
  </si>
  <si>
    <t xml:space="preserve">Unità di Misura</t>
  </si>
  <si>
    <t xml:space="preserve">PS (€)</t>
  </si>
  <si>
    <t xml:space="preserve">Totale PS Colture (€)</t>
  </si>
  <si>
    <t xml:space="preserve">2.2 Bestiame (se presente)</t>
  </si>
  <si>
    <t xml:space="preserve">Specie</t>
  </si>
  <si>
    <t xml:space="preserve">Indirizzo produttivo</t>
  </si>
  <si>
    <t xml:space="preserve">N. capi</t>
  </si>
  <si>
    <t xml:space="preserve">La sezione “2.2 Bestiame” serve a descrivere gli allevamenti presenti in azienda.
Nella prima tabella, i campi “Specie”, “Indirizzo produttivo” e “N. capi” (celeste chiaro) vanno compilati indicando il tipo di animale (es. galline), la produzione (es. uova) e il numero totale di capi allevati.
Compila una riga per ogni specie presente, evitando duplicazioni.
Nella sezione “2.2.1 Dettaglio allevamenti e Produzione Standard (PS)”, riprendi le specie inserite e indica il numero di capi.
Il coefficiente di Produzione Standard (€/capo) è generalmente predefinito, quindi va solo verificato.
La colonna “PS (€)” è calcolata automaticamente (numero capi × coefficiente) e non va modificata.
Il totale PS allevamenti viene anch’esso calcolato automaticamente: controlla che sia coerente con i dati inseriti.</t>
  </si>
  <si>
    <t xml:space="preserve">2.2.1 Dettaglio allevamenti e Produzioneai Standard (PS)</t>
  </si>
  <si>
    <t xml:space="preserve">Totale PS Allevamenti (€)</t>
  </si>
  <si>
    <t xml:space="preserve">2.3 Produzione Standard Totale Aziendale</t>
  </si>
  <si>
    <t xml:space="preserve">Valore (€)</t>
  </si>
  <si>
    <t xml:space="preserve">PS Totale Colture</t>
  </si>
  <si>
    <t xml:space="preserve">PS Totale Allevamenti</t>
  </si>
  <si>
    <t xml:space="preserve">PS Totale Aziendale</t>
  </si>
  <si>
    <t xml:space="preserve">2.4 Fabbricati aziendali</t>
  </si>
  <si>
    <t xml:space="preserve">Tipologia</t>
  </si>
  <si>
    <t xml:space="preserve">Stima del Valore Attuale</t>
  </si>
  <si>
    <t xml:space="preserve">Anno di Acquisto/Costruzione</t>
  </si>
  <si>
    <t xml:space="preserve">Stima Ammortamento annuo</t>
  </si>
  <si>
    <t xml:space="preserve">Le sezioni “2.4 Fabbricati aziendali” e “2.5 Macchinari e attrezzature” servono a descrivere i beni materiali già presenti in azienda.
Nella colonna “Tipologia” (celeste chiaro) inserisci il tipo di bene (es. pollaio, stalla, confezionatrice, trattore).
Nel campo “Stima valore attuale” indica il valore di scambio del bene al momento della compilazione del piano.
Nella colonna “Anno di acquisto/costruzione” inserisci l’anno in cui il bene è stato acquisito o realizzato.
La “Stima ammortamento annuo” è calcolata automaticamente. 
Compila una riga per ogni bene rilevante, evitando duplicazioni.
Se alcune righe non sono necessarie, possono essere lasciate vuote.
Infine, assicurati che i dati siano realistici e coerenti con la situazione aziendale complessiva.</t>
  </si>
  <si>
    <t xml:space="preserve">Totali</t>
  </si>
  <si>
    <t xml:space="preserve">2.5 Macchinari e attrezzature</t>
  </si>
  <si>
    <t xml:space="preserve">2.6 Manodopera iniziale</t>
  </si>
  <si>
    <t xml:space="preserve">La sezione “2.6 Manodopera iniziale” serve a descrivere le risorse di lavoro presenti in azienda all’avvio del progetto.
La colonna “Tipologia” è precompilata (titolare, familiare, dipendente, altro) e non va modificata. Nei campi in celeste chiaro inserisci il numero di persone per ciascuna tipologia.
Nella colonna “Giornate di lavoro” indica le giornate annue effettivamente lavorate, considerando che il massimo per persona è 270 giornate.
Il valore ULA (Unità Lavorative Annue) è calcolato automaticamente in base alle giornate inserite, quindi non va compilato manualmente.
Compila solo le voci pertinenti, lasciando a zero quelle non utilizzate. Infine, verifica che il totale delle giornate e delle ULA sia coerente con la reale organizzazione del lavoro aziendale.</t>
  </si>
  <si>
    <t xml:space="preserve">Numero  persone</t>
  </si>
  <si>
    <t xml:space="preserve">Giornate di lavoro (270 annue per persona MAX)</t>
  </si>
  <si>
    <t xml:space="preserve">ULA</t>
  </si>
  <si>
    <t xml:space="preserve">Titolare</t>
  </si>
  <si>
    <t xml:space="preserve">Familiare</t>
  </si>
  <si>
    <t xml:space="preserve">EUR_per_ha</t>
  </si>
  <si>
    <t xml:space="preserve">Dipendente fisso</t>
  </si>
  <si>
    <t xml:space="preserve">Dipendente stagionale</t>
  </si>
  <si>
    <t xml:space="preserve">EUR_per_100_m2</t>
  </si>
  <si>
    <t xml:space="preserve">Altro</t>
  </si>
  <si>
    <t xml:space="preserve">EUR_per_capo</t>
  </si>
  <si>
    <t xml:space="preserve">EUR_per_100_capi</t>
  </si>
  <si>
    <t xml:space="preserve">Totali giornate e ULA iniziali </t>
  </si>
  <si>
    <t xml:space="preserve">EUR_per_alveare</t>
  </si>
  <si>
    <t xml:space="preserve">2.7 Attività connesse</t>
  </si>
  <si>
    <t xml:space="preserve">La sezione “2.7 Attività connesse” serve a descrivere eventuali attività extra-agricole svolte in azienda.
Le voci nella colonna “Attività” sono già precompilate e non modificabili (es. agriturismo, artigianato, energie rinnovabili).
Nella colonna “Descrizione” (celeste chiaro) devi indicare in modo sintetico ma chiaro le attività effettivamente svolte, specificando cosa viene fatto concretamente.
Compila solo le righe pertinenti alla tua azienda, lasciando vuote le altre.
Evita descrizioni generiche e fornisci dettagli utili (es. tipologia di ospitalità, prodotti trasformati, tipo di impianto energetico).
Infine, verifica che le attività indicate siano coerenti con il resto del progetto e con le risorse aziendali disponibili.</t>
  </si>
  <si>
    <t xml:space="preserve">Attività</t>
  </si>
  <si>
    <t xml:space="preserve">Descrizione</t>
  </si>
  <si>
    <t xml:space="preserve">Agriturismo</t>
  </si>
  <si>
    <t xml:space="preserve">Artigianato</t>
  </si>
  <si>
    <t xml:space="preserve">Attivita ricreative</t>
  </si>
  <si>
    <t xml:space="preserve">Conto terzismo</t>
  </si>
  <si>
    <t xml:space="preserve">Lavorazioni e trasformazione prodotti agricoli</t>
  </si>
  <si>
    <t xml:space="preserve">Produzione di energia rinnovabile</t>
  </si>
  <si>
    <t xml:space="preserve">Note eventuali</t>
  </si>
  <si>
    <t xml:space="preserve">La sezione “Note eventuali” serve per inserire informazioni aggiuntive utili a chiarire o integrare quanto indicato nelle altre parti del documento. Il campo (celeste chiaro) è libero e va compilato solo se necessario. Puoi utilizzarlo per specificare particolarità aziendali, motivare alcune scelte o segnalare eventuali aspetti non completamente descritti nelle sezioni precedenti. È consigliabile mantenere un linguaggio chiaro e sintetico, evitando ripetizioni di informazioni già inserite altrove. Se non ci sono elementi aggiuntivi da segnalare, il campo può essere lasciato vuoto.</t>
  </si>
  <si>
    <t xml:space="preserve">La “SCHEDA 3 – Obiettivi e tappe di sviluppo” serve a definire gli obiettivi principali del piano. I codici (O1, O2, ecc.) sono precompilati e non modificabili.
Nel campo “Obiettivo” (celeste chiaro) inserisci una descrizione chiara e concreta del risultato che vuoi raggiungere, ad esempio aumento della produzione o miglioramento dell’efficienza.
Nella colonna “Indicatore di risultato” (celeste chiaro) specifica come verrà misurato l’obiettivo, utilizzando indicatori coerenti (es. produzione, riduzione costi, aumento fatturato).
Gli obiettivi devono essere realistici, misurabili e coerenti con gli investimenti e le azioni previste nelle altre schede.
Compila solo le righe necessarie, evitando formulazioni generiche. Infine, verifica che ogni obiettivo sia chiaramente collegato ai risultati attesi del progetto.</t>
  </si>
  <si>
    <t xml:space="preserve">SCHEDA 2 – OBIETTIVI </t>
  </si>
  <si>
    <t xml:space="preserve">3.1 Obiettivi del Piano</t>
  </si>
  <si>
    <t xml:space="preserve">Cod.</t>
  </si>
  <si>
    <t xml:space="preserve">Obiettivo</t>
  </si>
  <si>
    <t xml:space="preserve">Indicatore di risultato</t>
  </si>
  <si>
    <t xml:space="preserve">O1</t>
  </si>
  <si>
    <t xml:space="preserve">O2</t>
  </si>
  <si>
    <t xml:space="preserve">O3</t>
  </si>
  <si>
    <t xml:space="preserve">O4</t>
  </si>
  <si>
    <t xml:space="preserve">O5</t>
  </si>
  <si>
    <t xml:space="preserve">SCHEDA 3 – NUOVI INVESTIMENTI BENI MATERIALI</t>
  </si>
  <si>
    <t xml:space="preserve">Tipologia investimento</t>
  </si>
  <si>
    <t xml:space="preserve">Importo €</t>
  </si>
  <si>
    <t xml:space="preserve">Anno</t>
  </si>
  <si>
    <t xml:space="preserve">Collegamento obiettivo</t>
  </si>
  <si>
    <t xml:space="preserve">Impatto su PS (S/N)</t>
  </si>
  <si>
    <t xml:space="preserve">Impatto su ULA (↑/= /↓)</t>
  </si>
  <si>
    <t xml:space="preserve">Stima Ammortamento</t>
  </si>
  <si>
    <t xml:space="preserve">Per compilare correttamente le “SCHEDE 3 e 3B – NUOVI INVESTIMENTI BENI MATERIALI” è importante distinguere i campi in base al colore. I campi con sfondo bianco sono precompilati e non devono essere modificati, mentre quelli in celeste scuro contengono menu a tendina da cui selezionare un’opzione. I campi in celeste chiaro sono invece da compilare manualmente.
Ogni riga rappresenta un investimento: il codice (es. IM1, IM2) è già inserito e serve solo come riferimento. Nella colonna “Tipologia investimento” (celeste scuro) seleziona dal menu la categoria corretta, come acquisto di terreni, macchinari o opere di miglioramento fondiario.
Nel campo “Descrizione” (celeste chiaro) inserisci una spiegazione chiara e specifica del bene acquistato, evitando diciture generiche. Più la descrizione è precisa, più sarà facile valutarne la coerenza.
Nella colonna “Importo €” indica il valore dell’investimento utilizzando il formato numerico corretto. 
Per il “Collegamento obiettivo” (celeste scuro), scegli dal menu l’obiettivo strategico a cui l’investimento contribuisce (O1, O2, ecc.), mantenendo coerenza con il progetto complessivo.
Nel campo “Impatto su PS (S/N)” seleziona “SI” o “NO” dal menu a tendina, indicando se l’investimento ha un impatto sul PS. Successivamente, nel campo “Impatto su ULA (↑/= /↓)” scegli l’effetto sull’occupazione: aumento, stabilità o riduzione.</t>
  </si>
  <si>
    <t xml:space="preserve">IM1</t>
  </si>
  <si>
    <t xml:space="preserve">IM2</t>
  </si>
  <si>
    <t xml:space="preserve">IM3</t>
  </si>
  <si>
    <t xml:space="preserve">IM4</t>
  </si>
  <si>
    <t xml:space="preserve">IM5</t>
  </si>
  <si>
    <t xml:space="preserve">IM6</t>
  </si>
  <si>
    <t xml:space="preserve">IM7</t>
  </si>
  <si>
    <t xml:space="preserve">IM8</t>
  </si>
  <si>
    <t xml:space="preserve">IM9</t>
  </si>
  <si>
    <t xml:space="preserve">IM10</t>
  </si>
  <si>
    <t xml:space="preserve">IM11</t>
  </si>
  <si>
    <t xml:space="preserve">Totale beni materiali</t>
  </si>
  <si>
    <t xml:space="preserve">Totale ammortamenti</t>
  </si>
  <si>
    <t xml:space="preserve">SCHEDA 3 B – NUOVI INVESTIMENTI BESTIAME </t>
  </si>
  <si>
    <t xml:space="preserve">IB1</t>
  </si>
  <si>
    <t xml:space="preserve">IB2</t>
  </si>
  <si>
    <t xml:space="preserve">IB3</t>
  </si>
  <si>
    <t xml:space="preserve">IB4</t>
  </si>
  <si>
    <t xml:space="preserve">IB5</t>
  </si>
  <si>
    <t xml:space="preserve">IB6</t>
  </si>
  <si>
    <t xml:space="preserve">IB7</t>
  </si>
  <si>
    <t xml:space="preserve">IB8</t>
  </si>
  <si>
    <t xml:space="preserve">IB9</t>
  </si>
  <si>
    <t xml:space="preserve">IB10</t>
  </si>
  <si>
    <t xml:space="preserve">IB11</t>
  </si>
  <si>
    <t xml:space="preserve">IB12</t>
  </si>
  <si>
    <t xml:space="preserve">IB13</t>
  </si>
  <si>
    <t xml:space="preserve">IB14</t>
  </si>
  <si>
    <t xml:space="preserve">IB15</t>
  </si>
  <si>
    <t xml:space="preserve">IB16</t>
  </si>
  <si>
    <t xml:space="preserve">Totale bestiame</t>
  </si>
  <si>
    <t xml:space="preserve">3.1 Tappe essenziali</t>
  </si>
  <si>
    <t xml:space="preserve">Fase / Tappa</t>
  </si>
  <si>
    <t xml:space="preserve">Periodo (anno)</t>
  </si>
  <si>
    <t xml:space="preserve">Collegamento a investimenti 1</t>
  </si>
  <si>
    <t xml:space="preserve">Collegamento a investimenti 2</t>
  </si>
  <si>
    <t xml:space="preserve">Collegamento a investimenti 3</t>
  </si>
  <si>
    <t xml:space="preserve">La tabella “3.1 Tappe essenziali” serve a descrivere le principali fasi del progetto in ordine cronologico. I codici (T1, T2, ecc.) sono precompilati e non modificabili. Nella colonna “Fase / Tappa” (celeste chiaro) inserisci una breve descrizione dell’attività prevista, in modo chiaro e sintetico. Nel campo “Periodo (anno)” indica l’anno di realizzazione della fase, coerente con il progetto. La colonna “Collegamento a investimenti” (celeste scuro) va compilata tramite menu a tendina, associando la tappa agli investimenti coinvolti  (espressi attraverso il codice IM o IB). Inserisci le tappe in ordine logico e temporale, evitando descrizioni generiche. Infine, verifica che ogni fase sia coerente con gli investimenti e con le tempistiche complessive.</t>
  </si>
  <si>
    <t xml:space="preserve">T1</t>
  </si>
  <si>
    <t xml:space="preserve">T2</t>
  </si>
  <si>
    <t xml:space="preserve">T3</t>
  </si>
  <si>
    <t xml:space="preserve">T4</t>
  </si>
  <si>
    <t xml:space="preserve">T5</t>
  </si>
  <si>
    <t xml:space="preserve">3.2 Sostenibilità ambientale ed efficienza risorse</t>
  </si>
  <si>
    <t xml:space="preserve">La tabella “3.2 Sostenibilità ambientale ed efficienza risorse” serve a descrivere le azioni del progetto con impatto ambientale. I codici (S1, S2, ecc.) sono precompilati e non modificabili.
Nella colonna “Ambito” (celeste scuro) seleziona dal menu a tendina la categoria pertinente, come riduzione del consumo di suolo, miglioramento energetico o utilizzo di fonti rinnovabili.
Nel campo “Azione prevista” (celeste chiaro) descrivi in modo sintetico ma chiaro l’intervento che intendi realizzare, specificando cosa verrà fatto concretamente.
Nella colonna “Effetto atteso” (celeste chiaro) indica il beneficio ambientale previsto, ad esempio risparmio idrico, riduzione dei consumi energetici o minore impatto ambientale.
Compila solo le righe necessarie, mantenendo coerenza tra ambito, azione ed effetto. Infine, verifica che le informazioni siano chiare, realistiche e allineate agli investimenti previsti.</t>
  </si>
  <si>
    <t xml:space="preserve">Ambito</t>
  </si>
  <si>
    <t xml:space="preserve">Investimento previsto</t>
  </si>
  <si>
    <t xml:space="preserve">Effetto atteso</t>
  </si>
  <si>
    <t xml:space="preserve">S1</t>
  </si>
  <si>
    <t xml:space="preserve">S2</t>
  </si>
  <si>
    <t xml:space="preserve">S3</t>
  </si>
  <si>
    <t xml:space="preserve">S4</t>
  </si>
  <si>
    <t xml:space="preserve">S5</t>
  </si>
  <si>
    <t xml:space="preserve">S6</t>
  </si>
  <si>
    <t xml:space="preserve">SCHEDA 4 – AZIONI DI SVILUPPO “IMMATERIALI”</t>
  </si>
  <si>
    <t xml:space="preserve">4.1 Formazione, consulenza, crescita professionale</t>
  </si>
  <si>
    <t xml:space="preserve">La “SCHEDA 4 – Azioni di sviluppo immateriali” serve a descrivere attività come formazione, consulenza o altri interventi non materiali. I codici (A1, A2, ecc.) sono precompilati e non modificabili.
Nella colonna “Tipologia azione” (celeste scuro) seleziona dal menu a tendina la categoria corretta, ad esempio formazione o consulenza.
Nel campo “Descrizione” (celeste chiaro) inserisci una spiegazione chiara dell’attività prevista, specificando contenuti, obiettivi o destinatari.
Nella colonna “Collegamento obiettivo” (celeste scuro) scegli dal menu l’obiettivo strategico coerente (O1, O2, ecc.).
Infine, nel campo “Costo” (celeste chiaro) inserisci l’importo previsto, utilizzando il formato corretto. Verifica che ogni azione sia coerente con il progetto e ben collegata agli obiettivi.</t>
  </si>
  <si>
    <t xml:space="preserve">Tipologia azione</t>
  </si>
  <si>
    <t xml:space="preserve">Periodo</t>
  </si>
  <si>
    <t xml:space="preserve">Costo</t>
  </si>
  <si>
    <t xml:space="preserve">A1</t>
  </si>
  <si>
    <t xml:space="preserve">A2</t>
  </si>
  <si>
    <t xml:space="preserve">A3</t>
  </si>
  <si>
    <t xml:space="preserve">Totale immateriali</t>
  </si>
  <si>
    <t xml:space="preserve">Ammortamenti</t>
  </si>
  <si>
    <t xml:space="preserve">Meccanizzazione</t>
  </si>
  <si>
    <t xml:space="preserve">1️⃣ Meccanizzazione</t>
  </si>
  <si>
    <t xml:space="preserve">2️⃣ Strutture e fabbricati</t>
  </si>
  <si>
    <t xml:space="preserve">3️⃣ Impianti produttivi</t>
  </si>
  <si>
    <t xml:space="preserve">4️⃣ Attrezzature zootecniche</t>
  </si>
  <si>
    <t xml:space="preserve">5️⃣ Sistemi per sostenibilità ambientale</t>
  </si>
  <si>
    <t xml:space="preserve">6️⃣ Digitalizzazione e innovazione</t>
  </si>
  <si>
    <t xml:space="preserve">Strutture e Fabbricati</t>
  </si>
  <si>
    <t xml:space="preserve">Trattori</t>
  </si>
  <si>
    <t xml:space="preserve">Costruzione fabbricati produttivi</t>
  </si>
  <si>
    <t xml:space="preserve">Impianti frutticoli</t>
  </si>
  <si>
    <t xml:space="preserve">Sala mungitura</t>
  </si>
  <si>
    <t xml:space="preserve">Impianti risparmio idrico</t>
  </si>
  <si>
    <t xml:space="preserve">Software gestione aziendale</t>
  </si>
  <si>
    <t xml:space="preserve">Impianti produttivi</t>
  </si>
  <si>
    <t xml:space="preserve">Attrezzature lavorazione terreno</t>
  </si>
  <si>
    <t xml:space="preserve">Ristrutturazione fabbricati esistenti</t>
  </si>
  <si>
    <t xml:space="preserve">Impianti viticoli</t>
  </si>
  <si>
    <t xml:space="preserve">Impianti di alimentazione automatica</t>
  </si>
  <si>
    <t xml:space="preserve">Riduzione emissioni</t>
  </si>
  <si>
    <t xml:space="preserve">Sistemi GPS</t>
  </si>
  <si>
    <t xml:space="preserve">Attrezzature zootecniche</t>
  </si>
  <si>
    <t xml:space="preserve">Seminatrici</t>
  </si>
  <si>
    <t xml:space="preserve">Magazzini</t>
  </si>
  <si>
    <t xml:space="preserve">Impianti irrigui</t>
  </si>
  <si>
    <t xml:space="preserve">Ventilazione stalla</t>
  </si>
  <si>
    <t xml:space="preserve">Recupero reflui</t>
  </si>
  <si>
    <t xml:space="preserve">Sensori di campo</t>
  </si>
  <si>
    <t xml:space="preserve">Sistemi per sostenibilità ambientale</t>
  </si>
  <si>
    <t xml:space="preserve">Attrezzature raccolta</t>
  </si>
  <si>
    <t xml:space="preserve">Locali trasformazione</t>
  </si>
  <si>
    <t xml:space="preserve">Impianti antibrina</t>
  </si>
  <si>
    <t xml:space="preserve">Sistemi gestione reflui</t>
  </si>
  <si>
    <t xml:space="preserve">Efficientamento energetico</t>
  </si>
  <si>
    <t xml:space="preserve">Centraline meteo</t>
  </si>
  <si>
    <t xml:space="preserve">Digitalizzazione e innovazione</t>
  </si>
  <si>
    <t xml:space="preserve">Macchine per trattamenti</t>
  </si>
  <si>
    <t xml:space="preserve">Stalle</t>
  </si>
  <si>
    <t xml:space="preserve">Impianti di fertirrigazione</t>
  </si>
  <si>
    <t xml:space="preserve">Recinzioni</t>
  </si>
  <si>
    <t xml:space="preserve">Sistemi agricoltura di precisione</t>
  </si>
  <si>
    <t xml:space="preserve">Sistemi di monitoraggio</t>
  </si>
  <si>
    <t xml:space="preserve">Rimorchi</t>
  </si>
  <si>
    <t xml:space="preserve">Tettoie</t>
  </si>
  <si>
    <t xml:space="preserve">Impianti fotovoltaici aziendali</t>
  </si>
  <si>
    <t xml:space="preserve">Attrezzature aziendali varie</t>
  </si>
  <si>
    <t xml:space="preserve">Serre</t>
  </si>
  <si>
    <t xml:space="preserve">Impianti di mungitura</t>
  </si>
  <si>
    <t xml:space="preserve">↑</t>
  </si>
  <si>
    <t xml:space="preserve">↓</t>
  </si>
  <si>
    <t xml:space="preserve">=</t>
  </si>
  <si>
    <t xml:space="preserve">Bovini (Settore Latte e Riproduzione)</t>
  </si>
  <si>
    <t xml:space="preserve">1. Bovini (Settore Latte e Riproduzione)</t>
  </si>
  <si>
    <t xml:space="preserve">2. Ovini e Caprini (Piccoli Ruminanti)</t>
  </si>
  <si>
    <t xml:space="preserve">3. Suini (Linee Riproduttive)</t>
  </si>
  <si>
    <t xml:space="preserve">4. Equini (Lavoro e Sport)</t>
  </si>
  <si>
    <t xml:space="preserve">5. Avicoli (Riproduttori e Ovaiole)</t>
  </si>
  <si>
    <t xml:space="preserve">6. Altri (Settori Specializzati)</t>
  </si>
  <si>
    <t xml:space="preserve">Ovini e Caprini (Piccoli Ruminanti)</t>
  </si>
  <si>
    <t xml:space="preserve">Suini (Linee Riproduttive)</t>
  </si>
  <si>
    <t xml:space="preserve">Vacche da latte</t>
  </si>
  <si>
    <t xml:space="preserve">Pecore da latte</t>
  </si>
  <si>
    <t xml:space="preserve">Scrofe</t>
  </si>
  <si>
    <t xml:space="preserve">Fattrici</t>
  </si>
  <si>
    <t xml:space="preserve">Galline ovaiole</t>
  </si>
  <si>
    <t xml:space="preserve">Bufale</t>
  </si>
  <si>
    <t xml:space="preserve">Equini (Lavoro e Sport)</t>
  </si>
  <si>
    <t xml:space="preserve">Tori da monta</t>
  </si>
  <si>
    <t xml:space="preserve">Pecore da lana</t>
  </si>
  <si>
    <t xml:space="preserve">Verri: Maschi</t>
  </si>
  <si>
    <t xml:space="preserve">Stalloni</t>
  </si>
  <si>
    <t xml:space="preserve">Galli e Galline riproduttori</t>
  </si>
  <si>
    <t xml:space="preserve">Api</t>
  </si>
  <si>
    <t xml:space="preserve">Avicoli (Riproduttori e Ovaiole)</t>
  </si>
  <si>
    <t xml:space="preserve">Manze e Giovenche</t>
  </si>
  <si>
    <t xml:space="preserve">Capre da latte</t>
  </si>
  <si>
    <t xml:space="preserve">Animali da lavoro</t>
  </si>
  <si>
    <t xml:space="preserve">Cani da guardiania o pastore</t>
  </si>
  <si>
    <t xml:space="preserve">Altri (Settori Specializzati)</t>
  </si>
  <si>
    <t xml:space="preserve">Arieti e Becchi</t>
  </si>
  <si>
    <t xml:space="preserve">Bovini da carne</t>
  </si>
  <si>
    <t xml:space="preserve">Razze Italiane (Pregiate)</t>
  </si>
  <si>
    <t xml:space="preserve">Agnello</t>
  </si>
  <si>
    <t xml:space="preserve">Suino leggeroper carne fresca.</t>
  </si>
  <si>
    <t xml:space="preserve">Pollo da carne </t>
  </si>
  <si>
    <t xml:space="preserve">Conigli</t>
  </si>
  <si>
    <t xml:space="preserve">Ovini e caprini da carne</t>
  </si>
  <si>
    <t xml:space="preserve">Razze Estere</t>
  </si>
  <si>
    <t xml:space="preserve">Capretto</t>
  </si>
  <si>
    <t xml:space="preserve">Suino pesante (prosciutti e insaccati)</t>
  </si>
  <si>
    <t xml:space="preserve">Tacchino</t>
  </si>
  <si>
    <t xml:space="preserve">Equini</t>
  </si>
  <si>
    <t xml:space="preserve">Suini da carne</t>
  </si>
  <si>
    <r>
      <rPr>
        <b val="true"/>
        <sz val="11"/>
        <color theme="1"/>
        <rFont val="Calibri"/>
        <family val="2"/>
        <charset val="1"/>
      </rPr>
      <t xml:space="preserve">Tipologie commerciali:</t>
    </r>
    <r>
      <rPr>
        <sz val="11"/>
        <color theme="1"/>
        <rFont val="Calibri"/>
        <family val="2"/>
        <charset val="1"/>
      </rPr>
      <t xml:space="preserve"> Vitello, Vitellone e Scottona</t>
    </r>
  </si>
  <si>
    <t xml:space="preserve">Avicoli minori</t>
  </si>
  <si>
    <t xml:space="preserve">Avicoli da carne</t>
  </si>
  <si>
    <t xml:space="preserve">Altre categorie</t>
  </si>
  <si>
    <t xml:space="preserve">Acquisto di immobili</t>
  </si>
  <si>
    <t xml:space="preserve">Consumo parziale di suolo</t>
  </si>
  <si>
    <t xml:space="preserve">Acquisto di terreni</t>
  </si>
  <si>
    <t xml:space="preserve">Non consumo di suolo</t>
  </si>
  <si>
    <t xml:space="preserve">Attrezzature ed impianti fissi</t>
  </si>
  <si>
    <t xml:space="preserve">Miglioramento dell’ambiente e\o Benessere animale</t>
  </si>
  <si>
    <t xml:space="preserve">Macchinari ed Attrezzature mobili</t>
  </si>
  <si>
    <t xml:space="preserve">Miglioramento rendimento energetico</t>
  </si>
  <si>
    <t xml:space="preserve">Opere di miglioramento fondiario</t>
  </si>
  <si>
    <t xml:space="preserve">Produzione di energia da fonti rinnovabili</t>
  </si>
  <si>
    <t xml:space="preserve">Introduzione tecnologie digitali</t>
  </si>
  <si>
    <t xml:space="preserve">Ambientale</t>
  </si>
  <si>
    <t xml:space="preserve">Aliquota</t>
  </si>
  <si>
    <t xml:space="preserve">Risorse</t>
  </si>
  <si>
    <t xml:space="preserve">Formazione</t>
  </si>
  <si>
    <t xml:space="preserve">Consulenza</t>
  </si>
  <si>
    <t xml:space="preserve">Perizie</t>
  </si>
  <si>
    <t xml:space="preserve">Atti notarili</t>
  </si>
  <si>
    <t xml:space="preserve">Spese pubblicitarie</t>
  </si>
  <si>
    <t xml:space="preserve">Licenze</t>
  </si>
  <si>
    <t xml:space="preserve">Certificazioni</t>
  </si>
  <si>
    <t xml:space="preserve">SCHEDA 5 – RISULTATI ATTESI DA PRODUZIONE AGRICOLA</t>
  </si>
  <si>
    <t xml:space="preserve">Produzione Standard Colture iniziale</t>
  </si>
  <si>
    <t xml:space="preserve">Questa scheda serve a confrontare la situazione iniziale con quella prevista dopo la realizzazione del piano, in termini di Produzione Standard (PS).
Nella prima sezione “Produzione Standard Colture iniziale”, le celle celesti sono già compilate automaticamente con i dati inseriti nella scheda 2.1.1. Non devono essere modificate, ma è importante verificarne la correttezza.
Nella sezione “Produzione Standard Colture esistenti finali (Dopo investimenti)”, le celle celesti vanno compilate solo se si prevede una variazione delle superfici già coltivate. Devi indicare la nuova superficie prevista per ciascuna coltura esistente dopo gli investimenti. Il coefficiente e la PS vengono calcolati automaticamente o restano invariati.
Nella sezione “Produzione Standard Colture nuove finali (per produzioni NON PRESENTI)”, le celle celesti devono essere compilate inserendo le nuove colture introdotte con il progetto. Per ciascuna coltura indica:
il nome della coltura
la superficie prevista (in ettari)
il coefficiente di Produzione Standard (se non già presente)
La colonna PS viene calcolata automaticamente.
È importante che:
le superfici finali siano coerenti con la superficie aziendale totale
non vengano duplicate colture già presenti (quelle vanno nella sezione “esistenti”)
i dati siano coerenti con quanto indicato nelle altre schede (investimenti e obiettivi)
Infine, i totali vengono calcolati automaticamente: verifica che il valore finale rappresenti correttamente l’evoluzione dell’azienda dopo il progetto.</t>
  </si>
  <si>
    <t xml:space="preserve">Produzione Standard Colture esistenti Finale (Dopo Investimenti)</t>
  </si>
  <si>
    <t xml:space="preserve">Produzione Standard Colture nuove Finale (per produzioni NON PRESENTI  in situazione iniziale)</t>
  </si>
  <si>
    <t xml:space="preserve">Totale PS Colture NUOVE (€)</t>
  </si>
  <si>
    <t xml:space="preserve">Totale PS Colture ESISTENTI e NUOVE (€)</t>
  </si>
  <si>
    <t xml:space="preserve">SCHEDA 6 – RISULTATI ATTESI DA ALLEVAMENTO</t>
  </si>
  <si>
    <t xml:space="preserve">Produzione Standard Allevamenti  Iniziale</t>
  </si>
  <si>
    <t xml:space="preserve">Numero capi</t>
  </si>
  <si>
    <t xml:space="preserve">Coef. di Prod.ne Standard </t>
  </si>
  <si>
    <t xml:space="preserve">Unità di misura</t>
  </si>
  <si>
    <t xml:space="preserve">Nella presente sezione devono essere indicate le informazioni relative alla produzione standard (PS) derivante dalle attività di allevamento, distinguendo tra situazione iniziale, situazione finale degli allevamenti esistenti e nuovi allevamenti introdotti.
La compilazione deve avvenire esclusivamente nelle celle evidenziate in blu.
Produzione Standard Allevamenti ESISTENTI – Situazione finale
In questa sezione devono essere riportati i dati relativi agli stessi allevamenti già esistenti, ma nella configurazione prevista a seguito degli investimenti (ad esempio incremento o riduzione del numero di capi).
Devono essere quindi indicati:
la specie
il numero di capi previsto a regime
il coefficiente PS (selezionato o già associato)
Anche in questo caso, la produzione standard viene calcolata automaticamente.
Produzione Standard Allevamenti NUOVI – Situazione finale
Questa sezione è dedicata agli eventuali nuovi allevamenti non presenti nella situazione iniziale.
Per ciascun nuovo allevamento devono essere inseriti:
la specie
il numero di capi previsto
il coefficiente PS
Il sistema calcola automaticamente la produzione standard e il totale dei nuovi allevamenti.
Totali
Le righe di totale (allevamenti iniziali, esistenti, nuovi e complessivi) sono calcolate automaticamente e non devono essere modificate.</t>
  </si>
  <si>
    <t xml:space="preserve">Produzione Standard Allevamenti  ESISTENTI Finale  (Dopo Investimenti)</t>
  </si>
  <si>
    <t xml:space="preserve">Produzione Standard Allevamenti NUOVI Finale (per produzioni NON PRESENTI  in situazione iniziale)</t>
  </si>
  <si>
    <t xml:space="preserve">Totale PS Allevamenti NUOVE (€)</t>
  </si>
  <si>
    <t xml:space="preserve">Totale PS Allevamenti ESISTENTI e NUOVE (€)</t>
  </si>
  <si>
    <t xml:space="preserve">SCHEDA 7 – OCCUPAZIONE</t>
  </si>
  <si>
    <t xml:space="preserve">La compilazione deve avvenire esclusivamente nelle celle evidenziate in blu.
Per ciascuna tipologia di lavoratore (titolare, familiare, dipendente, altro), devono essere inseriti:
Occupazione iniziale (persone): numero di addetti presenti in azienda prima della realizzazione degli investimenti
Occupazione iniziale (ore): numero totale di ore lavorate annualmente per ciascuna tipologia
Nelle colonne successive deve essere indicata la situazione prevista dopo gli investimenti:
Occupazione dopo investimenti (persone): numero di addetti previsto
Ore di lavoro: numero di ore lavorate per persona su base annua (fino a un massimo di 1.800 ore per persona)
Sulla base dei dati inseriti, il sistema calcola automaticamente le Unità Lavorative Annue (ULA), che rappresentano l’equivalente a tempo pieno del lavoro impiegato.
La riga “ULA totali” è calcolata automaticamente e non deve essere modificata.
È importante che i dati inseriti siano coerenti con:
le attività produttive previste,
gli investimenti realizzati,
l’organizzazione del lavoro aziendale.
Le righe non utilizzate possono essere lasciate vuote.</t>
  </si>
  <si>
    <t xml:space="preserve">Tipologia lavoratore</t>
  </si>
  <si>
    <t xml:space="preserve">Occupazione iniziale Persone </t>
  </si>
  <si>
    <t xml:space="preserve">Occupazione Iniziale giornate</t>
  </si>
  <si>
    <t xml:space="preserve">Occupazione dopo investimenti Persone </t>
  </si>
  <si>
    <t xml:space="preserve">Occupazione dopo investimenti ULA</t>
  </si>
  <si>
    <t xml:space="preserve">ULA totali</t>
  </si>
  <si>
    <t xml:space="preserve">SCHEDA 8 – SINTESI PRODUZIONE E OCCUPAZIONE PRIMA E DOPO INVESTIMENTI</t>
  </si>
  <si>
    <t xml:space="preserve">ULA iniziali</t>
  </si>
  <si>
    <t xml:space="preserve">ULA finali</t>
  </si>
  <si>
    <t xml:space="preserve">Occupazione</t>
  </si>
  <si>
    <t xml:space="preserve">PS iniziale</t>
  </si>
  <si>
    <t xml:space="preserve">PS finale</t>
  </si>
  <si>
    <t xml:space="preserve">Produzione Allevamento</t>
  </si>
  <si>
    <t xml:space="preserve">Produzione Agricoltura</t>
  </si>
  <si>
    <t xml:space="preserve">SCHEDA 3 BIS – INVESTIMENTI E FONTI DI FINANZIAMENTO</t>
  </si>
  <si>
    <t xml:space="preserve">APPORTI</t>
  </si>
  <si>
    <t xml:space="preserve">ACQUISTI</t>
  </si>
  <si>
    <t xml:space="preserve">Valore Attuale dei beni apportati</t>
  </si>
  <si>
    <t xml:space="preserve">Esercizio 1</t>
  </si>
  <si>
    <t xml:space="preserve">Esercizio 2</t>
  </si>
  <si>
    <t xml:space="preserve">Esercizio 3</t>
  </si>
  <si>
    <t xml:space="preserve">Esercizio 4</t>
  </si>
  <si>
    <t xml:space="preserve">Esercizio 5</t>
  </si>
  <si>
    <t xml:space="preserve">Apporti di Fabbricati</t>
  </si>
  <si>
    <t xml:space="preserve">Nella sezione “Acquisti”, articolata per esercizi (Anno 1, Anno 2, ecc.), deve essere indicata la distribuzione temporale della spesa relativa a ciascun investimento.
Per ogni riga, l’importo complessivo indicato nella colonna “Importo” deve essere ripartito tra gli anni in cui si prevede di effettuare l’acquisto, inserendo i valori nelle celle corrispondenti agli esercizi interessati.
L’investimento può essere imputato interamente a un solo anno oppure distribuito su più esercizi, in funzione della pianificazione prevista.
È importante che la somma degli importi inseriti nei diversi anni sia coerente con il valore complessivo dell’investimento indicato nella colonna “Importo”.
Le celle non interessate dalla spesa devono essere lasciate vuote.</t>
  </si>
  <si>
    <t xml:space="preserve">Apporti di Macchinari e Attrezzature</t>
  </si>
  <si>
    <t xml:space="preserve">SCHEDA 5 – AZIONI DI SVILUPPO “IMMATERIALI”</t>
  </si>
  <si>
    <t xml:space="preserve">5.1 Formazione, consulenza, crescita professionale</t>
  </si>
  <si>
    <t xml:space="preserve">Costo di acquisto</t>
  </si>
  <si>
    <t xml:space="preserve">Anno 1</t>
  </si>
  <si>
    <t xml:space="preserve">Anno 2</t>
  </si>
  <si>
    <t xml:space="preserve">Anno 3</t>
  </si>
  <si>
    <t xml:space="preserve">Anno 4</t>
  </si>
  <si>
    <t xml:space="preserve">Anno 5</t>
  </si>
  <si>
    <t xml:space="preserve">Acquisti A1</t>
  </si>
  <si>
    <t xml:space="preserve">Acquisti A2</t>
  </si>
  <si>
    <t xml:space="preserve">Acquisti A3</t>
  </si>
  <si>
    <t xml:space="preserve">Acquisti A4</t>
  </si>
  <si>
    <t xml:space="preserve">Acquisti A5</t>
  </si>
  <si>
    <t xml:space="preserve">Per la corretta compilazione della sezione relativa al mutuo, è necessario inserire i dati esclusivamente nelle celle evidenziate in blu, seguendo le indicazioni riportate di seguito.
Nella sezione “Dati mutuo”, occorre innanzitutto indicare la durata del finanziamento, espressa in anni (ad esempio 10). Le rate sono calcolate automaticamente su base annua. Infine, è necessario indicare il tasso di interesse annuo, espresso in percentuale (ad esempio 5%).
L’importo del mutuo non va inserito in questa sezione, ma direttamente nella tabella “Fonti di finanziamento”.
In tale tabella, alla riga “+ Accensione mutui”, l’utente deve inserire l’importo del finanziamento nell’anno in cui il mutuo viene acceso, selezionando la colonna corrispondente (Anno 1, Anno 2, ecc.). L’importo deve essere indicato in una sola colonna, lasciando vuote le altre.
Le righe relative al rimborso della quota capitale e della quota interessi sono compilate automaticamente dal modello e non devono essere modificate.
Le eventuali voci di “Contributi interessi”, “Contributi di capitale”, “Altri contributi” e “Aumenti di capitale sociale” possono essere compilate solo se pertinenti, inserendo gli importi negli anni di riferimento.
Una volta inseriti i dati richiesti, il sistema calcolerà automaticamente il piano di ammortamento del mutuo, ripartendo nel tempo le quote capitale e interessi in funzione della durata e del tasso indicati.</t>
  </si>
  <si>
    <t xml:space="preserve">DATI MUTUO </t>
  </si>
  <si>
    <t xml:space="preserve">FONTI DI DI FINANZIAMENTO</t>
  </si>
  <si>
    <t xml:space="preserve">Capitale da rimborsare (inseriscilo  in corrispondenza dell'anno di accensione)</t>
  </si>
  <si>
    <t xml:space="preserve">+ Accensione mutui</t>
  </si>
  <si>
    <t xml:space="preserve">Codice rata (A=0 P=1)</t>
  </si>
  <si>
    <t xml:space="preserve">- Rimborso quota capitale</t>
  </si>
  <si>
    <t xml:space="preserve">Scadenza in N. anni</t>
  </si>
  <si>
    <t xml:space="preserve">- Rimborso quota interessi</t>
  </si>
  <si>
    <t xml:space="preserve">Numero Rate per anno </t>
  </si>
  <si>
    <t xml:space="preserve">+ Contributi interessi</t>
  </si>
  <si>
    <t xml:space="preserve">+ Contributi di capitale</t>
  </si>
  <si>
    <t xml:space="preserve">Tasso annuo %</t>
  </si>
  <si>
    <t xml:space="preserve">+ Altri contributi</t>
  </si>
  <si>
    <t xml:space="preserve">+ Risorse monetarie  Titolare/Soci</t>
  </si>
  <si>
    <t xml:space="preserve">SCHEDA A – DEFINIZIONE PRODOTTI</t>
  </si>
  <si>
    <t xml:space="preserve">Nome del Prodotto o del Servizio</t>
  </si>
  <si>
    <t xml:space="preserve">Nella presente sezione devono essere inserite le informazioni relative ai prodotti o ai servizi offerti dall’azienda, compilando esclusivamente le celle evidenziate in blu.
Nella colonna “Nome del Prodotto o del Servizio” deve essere indicata la denominazione del prodotto o del servizio che si intende realizzare o commercializzare.
Nella colonna “Descrizione” è possibile fornire una breve descrizione utile a chiarire le caratteristiche principali del prodotto o del servizio, come ad esempio la tipologia, le modalità di produzione o eventuali elementi distintivi.
Nella colonna “Unità di misura” deve essere specificata l’unità utilizzata per quantificare il prodotto o il servizio (ad esempio: kg, litri, numero di capi, ore, ecc.), in modo coerente con le successive sezioni del piano.
È importante che le informazioni inserite siano chiare e coerenti, in quanto verranno utilizzate per la compilazione delle successive tabelle relative alla produzione e ai ricavi.
Le righe non utilizzate possono essere lasciate vuote.</t>
  </si>
  <si>
    <t xml:space="preserve">SCHEDA B – DEFINIZIONE PRODOTTI E MERCATI</t>
  </si>
  <si>
    <t xml:space="preserve">I Mercati</t>
  </si>
  <si>
    <t xml:space="preserve">I prodotti</t>
  </si>
  <si>
    <t xml:space="preserve">Vendita diretta</t>
  </si>
  <si>
    <t xml:space="preserve">Vendita negozi</t>
  </si>
  <si>
    <t xml:space="preserve">Grossisti, cooperative GDO</t>
  </si>
  <si>
    <t xml:space="preserve">Reimpiego aziendale</t>
  </si>
  <si>
    <t xml:space="preserve">Nella presente sezione devono essere indicati i mercati di riferimento per ciascun prodotto, compilando esclusivamente le celle evidenziate in blu.
Nella colonna “I prodotti” sono riportati i prodotti precedentemente definiti nella Scheda A, selezionabili tramite menu a tendina. Per ciascuna riga deve essere scelto il prodotto di riferimento.
Nelle colonne relative ai mercati (vendita diretta, vendita a negozi, grossisti/cooperative/GDO, autoproduzione, altro), il beneficiario deve indicare le modalità di commercializzazione previste, inserendo una “X” nelle celle corrispondenti ai canali utilizzati. È possibile selezionare anche più mercati per lo stesso prodotto.
L’inserimento della “X” attiva automaticamente la sezione sottostante “Scheda C – Definizione dei prezzi”, evidenziando in azzurro le celle in cui è necessario inserire i prezzi.</t>
  </si>
  <si>
    <t xml:space="preserve">SCHEDA C –LA DEFINIZIONE DEI PREZZI</t>
  </si>
  <si>
    <t xml:space="preserve">N.B.: Per il reimpiego aziendale non esiste un prezzo</t>
  </si>
  <si>
    <r>
      <rPr>
        <i val="true"/>
        <sz val="10"/>
        <color theme="7" tint="-0.25"/>
        <rFont val="Calibri"/>
        <family val="2"/>
        <charset val="1"/>
      </rPr>
      <t xml:space="preserve">Nella sezione “Scheda C – Definizione dei prezzi” devono essere inseriti i prezzi unitari dei prodotti in funzione dei mercati selezionati.
Le celle da compilare sono evidenziate automaticamente in azzurro sulla base delle “X” inserite nella scheda precedente. Solo per tali celle deve essere indicato il prezzo unitario del prodotto, espresso nella stessa unità di misura definita nella Scheda A.
Le celle non evidenziate non devono essere compilate.
È importante che i prezzi inseriti siano coerenti con i canali di vendita selezionati e con le successive previsioni economiche del piano.
Le righe non utilizzate possono essere lasciate vuote.
</t>
    </r>
    <r>
      <rPr>
        <b val="true"/>
        <i val="true"/>
        <sz val="12"/>
        <color theme="7" tint="-0.25"/>
        <rFont val="Calibri"/>
        <family val="2"/>
        <charset val="1"/>
      </rPr>
      <t xml:space="preserve">N.B.: per il Reimpiego aziendale non possono essere attribuiti dei prezzi e le relative celle resteranno vuote. Se il reimpiego non può generare ricavi e vero che i costi della sua produzione vanno considerati e pertanto le quantità vanno regolarmente inserite.</t>
    </r>
  </si>
  <si>
    <t xml:space="preserve">   </t>
  </si>
  <si>
    <t xml:space="preserve">SCHEDA D – LE PREVISIONI DI PRODUZIONE IN QUANTITA'</t>
  </si>
  <si>
    <t xml:space="preserve">ESERCIZIO 1</t>
  </si>
  <si>
    <t xml:space="preserve">Totale per prodotto</t>
  </si>
  <si>
    <t xml:space="preserve">Nella presente sezione devono essere inserite le previsioni di produzione in quantità per ciascun prodotto e per ciascun canale di vendita, con riferimento ai diversi esercizi.
La compilazione è articolata su 5 esercizi (Anno 1 – Anno 5), che devono essere valorizzati in base alla pianificazione aziendale.
Per ciascun prodotto, nelle colonne relative ai canali di vendita (vendita diretta, vendita a negozi, grossisti/cooperative/GDO, autoproduzione, altro), devono essere indicate le quantità previste, espresse nell’unità di misura definita nella Scheda A.
Le celle da compilare sono evidenziate automaticamente in base alle scelte effettuate nella Scheda B – Definizione prodotti e mercati. In particolare, solo per i mercati selezionati mediante l’inserimento della “X” nella scheda precedente sarà possibile inserire le quantità.
Le celle non evidenziate non devono essere compilate.
Per ogni esercizio, il sistema calcola automaticamente il totale per prodotto, sommando le quantità inserite nei diversi canali.
È possibile inserire quantità diverse per ciascun anno, al fine di rappresentare l’evoluzione prevista della produzione nel tempo.
Le righe non utilizzate possono essere lasciate vuote.</t>
  </si>
  <si>
    <t xml:space="preserve">Produzione totale</t>
  </si>
  <si>
    <t xml:space="preserve">ESERCIZIO 2</t>
  </si>
  <si>
    <t xml:space="preserve">ESERCIZIO 3</t>
  </si>
  <si>
    <t xml:space="preserve">ESERCIZIO 4</t>
  </si>
  <si>
    <t xml:space="preserve">ESERCIZIO 5</t>
  </si>
  <si>
    <t xml:space="preserve">SCHEDA DS – LE PREVISIONI DI PRODUZIONE IN QUANTITA' 5 ESERCIZI</t>
  </si>
  <si>
    <t xml:space="preserve">La presente sezione riporta la sintesi delle previsioni di produzione per ciascun prodotto, articolata sui 5 esercizi (Anno 1 – Anno 5).
I valori presenti in questa tabella sono calcolati automaticamente sulla base dei dati inseriti nella Scheda D – Previsioni di produzione in quantità e non devono essere modificati manualmente.
Per ogni prodotto viene riportato il totale delle quantità previste per ciascun esercizio, ottenuto come somma delle quantità inserite nei diversi canali di vendita (vendita diretta, vendita a negozi, grossisti/cooperative/GDO, autoproduzione, altro).
La tabella consente di avere una visione immediata dell’andamento complessivo della produzione nel tempo, facilitando la verifica della coerenza tra le scelte produttive e gli obiettivi aziendali.
Eventuali variazioni devono essere effettuate esclusivamente nella Scheda D; la presente sezione si aggiornerà automaticamente.
Le righe non utilizzate possono essere lasciate vuote.</t>
  </si>
  <si>
    <t xml:space="preserve">SCHEDA 16 – LA DEFINIZIONE DEI COSTI</t>
  </si>
  <si>
    <t xml:space="preserve">I Costi </t>
  </si>
  <si>
    <t xml:space="preserve">SCHEDA 17 – LA DEFINIZIONE DEL REDDITO DI ESERCIZIO</t>
  </si>
  <si>
    <t xml:space="preserve">COMPONENTI DEL REDDITO OPERATIVO</t>
  </si>
  <si>
    <t xml:space="preserve">SCHEDA 18 – IL CAPITALE CIRCOLANTE</t>
  </si>
  <si>
    <t xml:space="preserve">CAPITALE CIRCOLANTE NETTO</t>
  </si>
  <si>
    <t xml:space="preserve">SCHEDA 19 – I FLUSSI FINANZIARI </t>
  </si>
  <si>
    <t xml:space="preserve">OPERATIVI</t>
  </si>
  <si>
    <t xml:space="preserve">Flussi di cassa operativi (A)</t>
  </si>
  <si>
    <t xml:space="preserve">DI FINANZIAMENTO</t>
  </si>
  <si>
    <t xml:space="preserve">Flussi di cassa delle operazioni di raccolta (B)</t>
  </si>
  <si>
    <t xml:space="preserve">FLUSSI FINANZIARI COMPLESSIVI</t>
  </si>
  <si>
    <t xml:space="preserve">Flusso di cassa  complessivo (A + B)</t>
  </si>
  <si>
    <t xml:space="preserve">SCHEDA 20 - SINTESI</t>
  </si>
  <si>
    <t xml:space="preserve">SCHEDA 11 – DEFINIZIONE PRODOTTI</t>
  </si>
  <si>
    <t xml:space="preserve">SCHEDA 12 – DEFINIZIONE PRODOTTI E MERCATI</t>
  </si>
  <si>
    <t xml:space="preserve">Mercati locali</t>
  </si>
  <si>
    <t xml:space="preserve">Ristorazione (HO.RE.CA)</t>
  </si>
  <si>
    <t xml:space="preserve">Negozi alimentari</t>
  </si>
  <si>
    <t xml:space="preserve">Grande distribuzione</t>
  </si>
  <si>
    <t xml:space="preserve">Trasformatori</t>
  </si>
  <si>
    <t xml:space="preserve">Grossisti</t>
  </si>
  <si>
    <t xml:space="preserve">Gruppi di acquisto organizzati</t>
  </si>
  <si>
    <t xml:space="preserve">SCHEDA 13 –LA DEFINIZIONE DEI PREZZI</t>
  </si>
  <si>
    <t xml:space="preserve">SCHEDA E – LE PREVISIONI DI RICAVO PER MERCATO</t>
  </si>
  <si>
    <t xml:space="preserve">Questa scheda serve a stimare i ricavi aziendali suddivisi per tipologia di vendita e per anno (Esercizio 1, 2, 5).
Nella colonna “Prodotti” (celeste chiaro) devi inserire le principali produzioni aziendali, ad esempio uova, frumento, mais, ecc. Inserisci una riga per ogni prodotto.
Nelle colonne successive (Vendita diretta, Vendita negozi, Grossisti/Cooperative/OP, Autoconsumo, Altro) devi indicare, per ciascun prodotto, il valore dei ricavi annui (€) suddiviso per canale di vendita.
Vendita diretta → vendite al consumatore finale
Vendita negozi → vendita a dettaglianti
Grossisti/Cooperative/OP → vendita tramite intermediari organizzati
Autoconsumo → quota destinata all’uso interno (se valorizzata)
Altro → eventuali altri canali
Inserisci solo i valori nelle celle celeste chiaro: il “Totale per prodotto” viene calcolato automaticamente.
La stessa logica va applicata per tutti gli esercizi (1, 2 e 3), tenendo conto dell’evoluzione prevista del progetto:
Esercizio 1 → situazione iniziale o primo anno
Esercizio 2 , .., 5 → sviluppo dopo gli investimenti
È importante che:
i ricavi siano realistici e coerenti con le produzioni dichiarate
ci sia coerenza con le superfici, i capi allevati e la PS indicata nelle altre schede
eventuali aumenti di ricavi siano giustificati dagli investimenti previsti
Infine, verifica che i dati crescano in modo logico nel tempo e rappresentino correttamente lo sviluppo dell’azienda.</t>
  </si>
  <si>
    <t xml:space="preserve">SCHEDA ES – LA DEFINIZIONE DEI RICAVI</t>
  </si>
  <si>
    <t xml:space="preserve">Totale Ricavi</t>
  </si>
  <si>
    <t xml:space="preserve">APPUNTI</t>
  </si>
  <si>
    <t xml:space="preserve">SCHEDA F –LA DEFINIZIONE DEI COSTI</t>
  </si>
  <si>
    <t xml:space="preserve">COSTI VARIABILI UNITARI DI PRODUZIONE (NON dipendono dal mercato)</t>
  </si>
  <si>
    <t xml:space="preserve">Questa scheda serve a stimare i costi variabili unitari di produzione, cioè i costi direttamente legati alla produzione (non al mercato).
Nella riga “Nome del prodotto o del servizio” (celeste chiaro in alto) devi inserire i prodotti aziendali, ad esempio uova, frumento, ecc. Ogni colonna rappresenta un prodotto diverso.
Nella riga “Unità di misura” indica l’unità riferita al prodotto (es. €/kg, €/quintale, €/capo, €/uovo), mantenendo coerenza con le produzioni indicate nelle altre schede.
Nella sezione Allevamento, compila le celle celesti inserendo i costi unitari per ciascuna voce:
mangimi
veterinario
farmaci
lettiere
energia per la produzione
acquisto capi (se previsto)
altre spese
I valori devono essere espressi per unità di prodotto (es. costo per capo o per unità prodotta).
Nella sezione Agricoltura, inserisci i costi unitari per:
carburante macchine
sementi/piantine
fertilizzanti
fitofarmaci
acqua irrigazione
manodopera stagionale
altre spese
Anche qui i costi devono essere riferiti all’unità di produzione (es. €/ha o €/quintale, in modo coerente).
Le righe di totale (costi variabili allevamento, agricoltura e totale produzione) sono generalmente calcolate automaticamente: non vanno compilate, ma solo verificate.
È importante che:i costi siano realistici e coerenti con il tipo di produzione non vengano inseriti costi fissi (es. ammortamenti, stipendi fissi)
ci sia coerenza con i ricavi indicati nella scheda E Infine, controlla che tutti i valori siano inseriti correttamente e rappresentino in modo attendibile i costi di produzione aziendali.</t>
  </si>
  <si>
    <t xml:space="preserve">Allevamento</t>
  </si>
  <si>
    <t xml:space="preserve">Acquisto capi da carne</t>
  </si>
  <si>
    <t xml:space="preserve">Mangimi</t>
  </si>
  <si>
    <t xml:space="preserve">Veterinario</t>
  </si>
  <si>
    <t xml:space="preserve">Farmaci</t>
  </si>
  <si>
    <t xml:space="preserve">Lettiere</t>
  </si>
  <si>
    <t xml:space="preserve">Energia per produzione </t>
  </si>
  <si>
    <t xml:space="preserve">Manodopera (MO) stagionale</t>
  </si>
  <si>
    <t xml:space="preserve">Costi variabili unitari di allevamento</t>
  </si>
  <si>
    <t xml:space="preserve">Agricoltura</t>
  </si>
  <si>
    <t xml:space="preserve">Lavorazioni del terreno</t>
  </si>
  <si>
    <t xml:space="preserve">Sementi / piantine</t>
  </si>
  <si>
    <t xml:space="preserve">Fertilizzanti</t>
  </si>
  <si>
    <t xml:space="preserve">Fitofarmaci</t>
  </si>
  <si>
    <t xml:space="preserve">Acqua irrigazione</t>
  </si>
  <si>
    <t xml:space="preserve">Lavoro da conto terzi</t>
  </si>
  <si>
    <t xml:space="preserve">Costi variabili unitari di agricoltura</t>
  </si>
  <si>
    <t xml:space="preserve">Trasformazione</t>
  </si>
  <si>
    <t xml:space="preserve">Materie prime sussidiarie</t>
  </si>
  <si>
    <t xml:space="preserve">Energia di trasformazione</t>
  </si>
  <si>
    <t xml:space="preserve">Packaging e confezionamento</t>
  </si>
  <si>
    <t xml:space="preserve">Analisi e certificazioni</t>
  </si>
  <si>
    <t xml:space="preserve">MO stagionale di trasformazione</t>
  </si>
  <si>
    <t xml:space="preserve">Smalt.nto reflui e sottoprodotti</t>
  </si>
  <si>
    <t xml:space="preserve">Costi variabili unitari di trasformazione</t>
  </si>
  <si>
    <t xml:space="preserve">Costo variabile unitario di produzione totale</t>
  </si>
  <si>
    <t xml:space="preserve">COSTI VARIABILI UNITARI COMMERCIALI (dipendono dal canale)</t>
  </si>
  <si>
    <t xml:space="preserve">Questa sezione serve a indicare i costi legati alla vendita, che variano in base al canale (vendita diretta, negozi, grossisti, ecc.).
Per ogni blocco (es. Vendita diretta, Vendita negozi, ecc.), la compilazione segue la stessa logica.
Nelle righe successive devi inserire i costi unitari di vendita, cioè quanto costa vendere una unità di prodotto tramite quel canale:
trasporto/consegna → costi di distribuzione
commissioni intermediari → eventuali percentuali o costi di intermediazione
costi di vendita (mercati, fiere) → spese per partecipazione o vendita diretta
packaging specifico per cliente → confezionamento richiesto dal canale
altro → eventuali ulteriori costi legati alla vendita
I valori devono essere espressi per unità di prodotto, non come totale annuale.
La riga “Costi Unitari Commerciali” è calcolata automaticamente come somma dei costi inseriti, quindi non va compilata.
Ripeti la compilazione per ogni canale di vendita utilizzato, inserendo solo i costi pertinenti.
È importante che:
i costi siano realistici e coerenti con il tipo di vendita
ci sia coerenza con i ricavi indicati nella Scheda E
non vengano inseriti costi di produzione (che appartengono alla parte precedente)
Infine, verifica che i dati rappresentino correttamente le differenze tra i vari canali (es. vendita diretta con più costi di vendita ma senza intermediari).</t>
  </si>
  <si>
    <t xml:space="preserve">trasporto / consegna</t>
  </si>
  <si>
    <t xml:space="preserve">commissioni intermediari</t>
  </si>
  <si>
    <t xml:space="preserve">costi di vendita (mercati, fiere)</t>
  </si>
  <si>
    <t xml:space="preserve">packaging specifico per cliente</t>
  </si>
  <si>
    <t xml:space="preserve">Costi Unitari Commerciali</t>
  </si>
  <si>
    <t xml:space="preserve">SCHEDA F1 –LA DEFINIZIONE DEI COSTI</t>
  </si>
  <si>
    <t xml:space="preserve">COSTI VARIABILI UNITARI PER PRODOTTO E PER CANALE</t>
  </si>
  <si>
    <t xml:space="preserve">Costo var.unitario di produzione totale</t>
  </si>
  <si>
    <t xml:space="preserve">Costi Unitari Commerciali Vendita diretta</t>
  </si>
  <si>
    <t xml:space="preserve">Costi Unitari Commerciali Negozi</t>
  </si>
  <si>
    <t xml:space="preserve">Costi Unitari Commerciali Coop e GDO</t>
  </si>
  <si>
    <t xml:space="preserve">Costi Unitari Commerciali Altro</t>
  </si>
  <si>
    <t xml:space="preserve">COSTI VARIABILI TOTALI PER PRODOTTO,  PER CANALE E PER ESERCIZIO</t>
  </si>
  <si>
    <t xml:space="preserve">COSTI VARIABILI TOTALI PER ESERCIZIO</t>
  </si>
  <si>
    <t xml:space="preserve">Totale</t>
  </si>
  <si>
    <t xml:space="preserve">SCHEDA F2 – LE PREVISIONI DI COSTI FISSI</t>
  </si>
  <si>
    <t xml:space="preserve">DESCRIZIONE</t>
  </si>
  <si>
    <t xml:space="preserve">Acquisti di beni (non costi variabili)</t>
  </si>
  <si>
    <t xml:space="preserve">Nella presente sezione devono essere inserite le previsioni dei costi fissi aziendali, suddivise per tipologia e articolate sui 5 esercizi (Anno 1 – Anno 5).
La compilazione deve avvenire esclusivamente nelle celle evidenziate in blu, indicando per ciascuna voce di costo l’importo previsto per ogni anno.
I costi devono essere inseriti nelle categorie corrispondenti, distinguendo tra:
Acquisti di beni non variabili (es. carburanti non legati direttamente alla produzione, attrezzature minute, ecc.)
Acquisti di servizi non variabili (es. servizi amministrativi, assicurazioni, manutenzioni, energia, costi commerciali fissi)
Godimento di beni di terzi (es. affitti, leasing)
Costo del lavoro dipendente non stagionale (salari e contributi previdenziali)
Ammortamenti (beni immobili, bestiame fisso, beni mobili, altri)
Altri costi fissi
Per ciascuna voce, è possibile inserire importi costanti nel tempo oppure differenziati per anno, in funzione dell’evoluzione prevista dell’attività.
Le righe di intestazione (con il totale della categoria) e la riga finale “Totale” sono calcolate automaticamente e non devono essere modificate.
Le celle non pertinenti possono essere lasciate vuote.</t>
  </si>
  <si>
    <t xml:space="preserve">Carburanti</t>
  </si>
  <si>
    <t xml:space="preserve">Attrezzature minute</t>
  </si>
  <si>
    <t xml:space="preserve">Acquisti di servizi (non costi variabili)</t>
  </si>
  <si>
    <t xml:space="preserve">Servizi amministrativi</t>
  </si>
  <si>
    <t xml:space="preserve">Assicurazioni</t>
  </si>
  <si>
    <t xml:space="preserve">Manutenzioni ordinarie</t>
  </si>
  <si>
    <t xml:space="preserve">Energia</t>
  </si>
  <si>
    <t xml:space="preserve">Costi commerciali fissi</t>
  </si>
  <si>
    <t xml:space="preserve">Godimento di beni di terzi</t>
  </si>
  <si>
    <t xml:space="preserve">Fitti passivi</t>
  </si>
  <si>
    <t xml:space="preserve">Canoni leasing</t>
  </si>
  <si>
    <t xml:space="preserve">Costo lavoro dipendente non stagionale</t>
  </si>
  <si>
    <t xml:space="preserve">Salari</t>
  </si>
  <si>
    <t xml:space="preserve">Contributi previdenziali</t>
  </si>
  <si>
    <t xml:space="preserve">Beni materiali</t>
  </si>
  <si>
    <t xml:space="preserve">Bestiame Fisso</t>
  </si>
  <si>
    <t xml:space="preserve">Beni immateriali</t>
  </si>
  <si>
    <t xml:space="preserve">Altri </t>
  </si>
  <si>
    <t xml:space="preserve">Altri costi diversi e fissi</t>
  </si>
  <si>
    <t xml:space="preserve">Altri costi fissi</t>
  </si>
  <si>
    <t xml:space="preserve">SCHEDA F3 - VALORE RIMANENZE  DI BENI E BESTIAME (NON FISSO)</t>
  </si>
  <si>
    <t xml:space="preserve">Nella presente sezione deve essere indicato il valore delle rimanenze finali relative ai beni e al bestiame non fisso, per ciascun esercizio (Anno 1 – Anno 5).
La compilazione deve avvenire esclusivamente nelle celle evidenziate in blu, indicando per ogni categoria il valore stimato delle rimanenze al termine di ciascun anno.
In particolare:
Prodotti finiti: valore dei prodotti pronti per la vendita ma non ancora venduti a fine esercizio
Prodotti in corso: valore delle produzioni non ancora completate
Bestiame circolante: valore degli animali destinati alla vendita o al ciclo produttivo (non immobilizzati)
Scorte tecniche: materiali necessari al processo produttivo (es. sementi, fertilizzanti, ecc.)
Scorte alimentari: mangimi e altri prodotti destinati all’alimentazione del bestiame
Materiali vari: altre tipologie di scorte non incluse nelle categorie precedenti
I valori devono essere espressi in termini monetari e possono variare da un esercizio all’altro in funzione dell’andamento dell’attività.
La riga “Totale” è calcolata automaticamente e non deve essere modificata.
Le celle non pertinenti possono essere lasciate vuote.
È importante che i valori inseriti siano coerenti con le previsioni di produzione e con il ciclo operativo dell’azienda.</t>
  </si>
  <si>
    <t xml:space="preserve">Categoria</t>
  </si>
  <si>
    <t xml:space="preserve">Prodotti finiti</t>
  </si>
  <si>
    <t xml:space="preserve">Prodotti semilavorati</t>
  </si>
  <si>
    <t xml:space="preserve">Bestiame circolante (Valore bestiame da carne)</t>
  </si>
  <si>
    <t xml:space="preserve">Scorte tecniche</t>
  </si>
  <si>
    <t xml:space="preserve">Scorte alimentari</t>
  </si>
  <si>
    <t xml:space="preserve">Materiali vari</t>
  </si>
  <si>
    <t xml:space="preserve">SCHEDA f4 – IL CAPITALE CIRCOLANTE</t>
  </si>
  <si>
    <t xml:space="preserve">Nella presente sezione deve essere determinato il capitale circolante netto, sulla base dei tempi di incasso dai clienti e di pagamento ai fornitori.
La compilazione deve avvenire esclusivamente nelle celle evidenziate in blu.
Nella parte superiore devono essere indicati:
Giorni di dilazione clienti: il numero medio di giorni necessari per incassare i crediti derivanti dalle vendite
Giorni di dilazione fornitori: il numero medio di giorni concessi per il pagamento dei fornitori
Sulla base di tali informazioni e dei dati economici del piano, il sistema calcola automaticamente, per ciascun esercizio:
i Crediti vs. clienti
le Rimanenze
i Debiti vs. fornitori
Il Capitale Circolante Netto è determinato come differenza tra le attività correnti (crediti e rimanenze) e le passività correnti (debiti verso fornitori).
Le righe di dettaglio e i totali sono calcolati automaticamente e non devono essere modificati.
È importante che i giorni di dilazione inseriti siano coerenti con le condizioni di mercato e con le modalità di gestione aziendale, in quanto incidono direttamente sul fabbisogno finanziario dell’impresa.</t>
  </si>
  <si>
    <t xml:space="preserve">Giorni di dilazione clienti</t>
  </si>
  <si>
    <t xml:space="preserve">Giorni di dilazione fornitori</t>
  </si>
  <si>
    <t xml:space="preserve">Crediti vs. Clienti</t>
  </si>
  <si>
    <t xml:space="preserve">Rimanenze </t>
  </si>
  <si>
    <t xml:space="preserve">Debiti vs. Fornitori </t>
  </si>
  <si>
    <t xml:space="preserve">Capitale Circolante Netto</t>
  </si>
  <si>
    <t xml:space="preserve">Il Margine di Contribuzione</t>
  </si>
  <si>
    <r>
      <rPr>
        <b val="true"/>
        <i val="true"/>
        <sz val="12"/>
        <color theme="7" tint="-0.25"/>
        <rFont val="Calibri"/>
        <family val="2"/>
        <charset val="1"/>
      </rPr>
      <t xml:space="preserve">Il Break-Even Point (Punto di Pareggio)
</t>
    </r>
    <r>
      <rPr>
        <i val="true"/>
        <sz val="10"/>
        <color theme="7" tint="-0.25"/>
        <rFont val="Calibri"/>
        <family val="2"/>
        <charset val="1"/>
      </rPr>
      <t xml:space="preserve">
Il Break-Even Point (BEP), o punto di pareggio, rappresenta uno dei pilastri fondamentali della pianificazione finanziaria e del controllo di gestione. Esso indica il volume di vendite (espresso in quantità o in fatturato) necessario affinché i ricavi totali aziendali eguaglino i costi totali (somma di costi fissi e variabili). 
In questa precisa condizione, l'utile d'esercizio è pari a zero: l'azienda non genera profitti, ma non subisce nemmeno perdite.
</t>
    </r>
    <r>
      <rPr>
        <b val="true"/>
        <i val="true"/>
        <sz val="10"/>
        <color theme="7" tint="-0.25"/>
        <rFont val="Calibri"/>
        <family val="2"/>
        <charset val="1"/>
      </rPr>
      <t xml:space="preserve">
La dinamica dei costi e dei margini
</t>
    </r>
    <r>
      <rPr>
        <i val="true"/>
        <sz val="10"/>
        <color theme="7" tint="-0.25"/>
        <rFont val="Calibri"/>
        <family val="2"/>
        <charset val="1"/>
      </rPr>
      <t xml:space="preserve">Per calcolare correttamente il BEP, è essenziale distinguere tra costi fissi (spese che non variano al variare della produzione, come affitti o ammortamenti) e costi variabili (legati direttamente ai volumi prodotti, come materie prime e provvigioni). Il cuore dell'analisi risiede nel Margine di Contribuzione (MdC), ovvero la differenza tra i ricavi e i costi variabili.
Questo margine rappresenta la quota di fatturato disponibile per "coprire" i costi fissi e, una volta superata la soglia di pareggio, per generare profitto.
                </t>
    </r>
    <r>
      <rPr>
        <b val="true"/>
        <i val="true"/>
        <sz val="10"/>
        <color theme="7" tint="-0.25"/>
        <rFont val="Calibri"/>
        <family val="2"/>
        <charset val="1"/>
      </rPr>
      <t xml:space="preserve">    Fatturato di Pareggio = Costi Fissi / MdC%
</t>
    </r>
    <r>
      <rPr>
        <i val="true"/>
        <sz val="10"/>
        <color theme="7" tint="-0.25"/>
        <rFont val="Calibri"/>
        <family val="2"/>
        <charset val="1"/>
      </rPr>
      <t xml:space="preserve">
</t>
    </r>
    <r>
      <rPr>
        <b val="true"/>
        <i val="true"/>
        <sz val="10"/>
        <color theme="7" tint="-0.25"/>
        <rFont val="Calibri"/>
        <family val="2"/>
        <charset val="1"/>
      </rPr>
      <t xml:space="preserve">Utilità strategica
</t>
    </r>
    <r>
      <rPr>
        <i val="true"/>
        <sz val="10"/>
        <color theme="7" tint="-0.25"/>
        <rFont val="Calibri"/>
        <family val="2"/>
        <charset val="1"/>
      </rPr>
      <t xml:space="preserve">L'analisi del punto di pareggio non è un semplice esercizio contabile, ma una bussola strategica. Permette all'imprenditore di valutare la sostenibilità di un business model, di determinare il livello minimo di attività per non fallire e di analizzare l'impatto di variazioni nei prezzi di vendita o nella struttura dei costi. Monitorare lo scostamento tra il fatturato previsto e il punto di pareggio (il cosiddetto "margine di sicurezza") consente di comprendere
quanto l'azienda possa permettersi una contrazione delle vendite prima di entrare in area di perdita.</t>
    </r>
  </si>
  <si>
    <t xml:space="preserve">Ricavi delle vendite</t>
  </si>
  <si>
    <t xml:space="preserve">Costi variabili totali</t>
  </si>
  <si>
    <t xml:space="preserve">Margine di Contribuzione</t>
  </si>
  <si>
    <t xml:space="preserve">Margine di Contribuzione percentuale</t>
  </si>
  <si>
    <t xml:space="preserve">Il Fatturato di Pareggio</t>
  </si>
  <si>
    <t xml:space="preserve">Elenco costi considerati per definire il punto di pareggio</t>
  </si>
  <si>
    <t xml:space="preserve">-</t>
  </si>
  <si>
    <t xml:space="preserve">R</t>
  </si>
  <si>
    <t xml:space="preserve">CV</t>
  </si>
  <si>
    <t xml:space="preserve">CF</t>
  </si>
  <si>
    <t xml:space="preserve">CT</t>
  </si>
  <si>
    <t xml:space="preserve">MDC</t>
  </si>
  <si>
    <t xml:space="preserve">TOTALE COSTI FISSI PER PUNTO PAREGGIO</t>
  </si>
  <si>
    <t xml:space="preserve">FORMULA</t>
  </si>
  <si>
    <t xml:space="preserve">Fatturato previsto (A)</t>
  </si>
  <si>
    <t xml:space="preserve">Margine di contribuzione medio %</t>
  </si>
  <si>
    <t xml:space="preserve">Fatturato di pareggio (B)</t>
  </si>
  <si>
    <t xml:space="preserve">Costi fissi
----------------
MdC%</t>
  </si>
  <si>
    <t xml:space="preserve">Scostamento rispetto al fatturato previsto</t>
  </si>
  <si>
    <t xml:space="preserve">A - B</t>
  </si>
  <si>
    <t xml:space="preserve">SCHEDA G -  Conto economico </t>
  </si>
  <si>
    <t xml:space="preserve">Il conto economico rappresenta la sintesi di tutto il Piano Aziendale e consente di valutare la capacità dell’azienda di generare reddito nel tempo. Come si osserva nella struttura della scheda (ultime pagine), essa riporta per ciascun esercizio (dal primo al quinto anno) i ricavi, i costi e il risultato economico finale.
La logica di costruzione è progressiva: si parte dai ricavi delle vendite, che derivano dalle quantità prodotte e dai prezzi indicati nelle schede precedenti, a cui può aggiungersi la variazione delle scorte (generalmente nulla nelle situazioni più semplici). La somma di queste componenti determina il valore della produzione, cioè il totale dell’attività economica dell’azienda.
Da questo valore vengono sottratti i costi variabili, direttamente legati alla produzione (es. mangimi, sementi, carburanti), e successivamente i costi fissi monetari, che comprendono spese come servizi, affitti, personale non stagionale e altre voci di gestione. A questi si aggiungono i costi fissi non monetari, in particolare gli ammortamenti, che rappresentano il consumo nel tempo dei beni aziendali (fabbricati, macchinari, investimenti).
Il risultato intermedio è il reddito operativo, che misura la capacità dell’azienda di produrre reddito dalla gestione caratteristica. Da questo si sottraggono eventuali oneri finanziari (interessi su mutui) e si aggiungono i contributi pubblici, arrivando così al risultato economico prima delle imposte.
Dal punto di vista operativo, questa scheda è in gran parte alimentata automaticamente dalle precedenti: per questo motivo non richiede inserimenti diretti, ma un’attenta verifica. È fondamentale controllare che i risultati siano coerenti, che il reddito sia positivo o in miglioramento nel tempo e che eventuali variazioni siano giustificate dagli investimenti previsti. Il conto economico rappresenta quindi lo strumento principale per dimostrare la sostenibilità economica del progetto.</t>
  </si>
  <si>
    <t xml:space="preserve">+ RICAVI DELLE VENDITE</t>
  </si>
  <si>
    <t xml:space="preserve">+ Variazione delle scorte</t>
  </si>
  <si>
    <t xml:space="preserve">+ VALORE DELLA PRODUZIONE</t>
  </si>
  <si>
    <t xml:space="preserve">- COSTI VARIABILI </t>
  </si>
  <si>
    <t xml:space="preserve">- COSTI FISSI MONETARI</t>
  </si>
  <si>
    <t xml:space="preserve">- COSTI FISSI NON MONETARI</t>
  </si>
  <si>
    <t xml:space="preserve">REDDITO OPERATIVO</t>
  </si>
  <si>
    <t xml:space="preserve">- ONERI FINANZIARI</t>
  </si>
  <si>
    <t xml:space="preserve">+ CONTRIBUTI PUBBLICI</t>
  </si>
  <si>
    <t xml:space="preserve">RISULTATO ECONOMICO PRIMA DELLE IMPOSTE</t>
  </si>
  <si>
    <t xml:space="preserve">VALORE DELLA PRODUZIONE</t>
  </si>
  <si>
    <t xml:space="preserve">SCHEDA H – I FLUSSI FINANZIARI </t>
  </si>
  <si>
    <t xml:space="preserve">FLUSSI OPERATIVI</t>
  </si>
  <si>
    <t xml:space="preserve">La scheda dei flussi finanziari completa l’analisi economica, permettendo di valutare non solo la redditività, ma anche la capacità dell’azienda di generare liquidità nel tempo. Come evidenziato nella struttura della scheda , i flussi sono articolati per ciascun esercizio e suddivisi in flussi operativi e flussi di finanziamento.
I flussi operativi derivano dall’attività aziendale e partono dai ricavi, da cui vengono sottratti i costi variabili e i costi fissi monetari. A questo risultato si aggiungono gli ammortamenti (che non comportano uscite di cassa) e si considerano eventuali variazioni del capitale circolante (crediti, debiti, rimanenze) e gli investimenti effettuati. Il risultato è il flusso di cassa operativo, che indica la capacità dell’azienda di generare liquidità dalla gestione corrente.
Accanto a questi, la scheda considera i flussi di finanziamento, cioè le entrate e uscite legate alla struttura finanziaria del progetto. Tra le principali voci rientrano l’accensione di mutui, il rimborso delle quote capitale e interessi, i contributi pubblici e gli eventuali apporti di capitale. Questi elementi permettono di valutare come il progetto viene finanziato e se le risorse sono sufficienti a coprire gli investimenti.
La somma tra flussi operativi e flussi di finanziamento determina il flusso di cassa complessivo, che rappresenta l’evoluzione della liquidità aziendale nel tempo. Questo indicatore è fondamentale per verificare che l’azienda sia in grado di sostenere gli impegni finanziari e mantenere un equilibrio economico-finanziario.
Dal punto di vista della compilazione, anche questa scheda è fortemente integrata con le altre: i dati derivano dal conto economico, dalle schede degli investimenti e dalle informazioni sui finanziamenti. L’attenzione deve quindi concentrarsi sulla coerenza complessiva del piano, verificando che non si generino situazioni di carenza di liquidità e che il progetto risulti sostenibile non solo in termini di reddito, ma anche di flussi finanziari.</t>
  </si>
  <si>
    <t xml:space="preserve">Vendite prodotti/servizi</t>
  </si>
  <si>
    <t xml:space="preserve">Costi Variabili Totali</t>
  </si>
  <si>
    <t xml:space="preserve">Costi fissi (escluso lavoro non stagionale e ammortamenti)</t>
  </si>
  <si>
    <t xml:space="preserve">Costo del lavoro non stagionale </t>
  </si>
  <si>
    <t xml:space="preserve">Margine Operativo Lordo (M.O.L.)</t>
  </si>
  <si>
    <t xml:space="preserve">Ammortamenti e accantonamenti</t>
  </si>
  <si>
    <t xml:space="preserve">Reddito operativo</t>
  </si>
  <si>
    <t xml:space="preserve">+ Ammortamenti e accantonamenti</t>
  </si>
  <si>
    <t xml:space="preserve">- Incremento Capitale circolante netto</t>
  </si>
  <si>
    <t xml:space="preserve">- Investimenti</t>
  </si>
  <si>
    <t xml:space="preserve">FLUSSI DI FINANZIAMENTO</t>
  </si>
  <si>
    <t xml:space="preserve">+ Contributi in conto interessi</t>
  </si>
  <si>
    <t xml:space="preserve">+ Altri Contributi di esercizio</t>
  </si>
  <si>
    <t xml:space="preserve">Disponibililità monetarie finali</t>
  </si>
  <si>
    <t xml:space="preserve">FADN_REGION</t>
  </si>
  <si>
    <t xml:space="preserve">NUTS2</t>
  </si>
  <si>
    <t xml:space="preserve">Regione_P.A.</t>
  </si>
  <si>
    <t xml:space="preserve">COD_PRODUCT</t>
  </si>
  <si>
    <t xml:space="preserve">Rubrica_RICA</t>
  </si>
  <si>
    <t xml:space="preserve">Descrizione_Rubrica</t>
  </si>
  <si>
    <t xml:space="preserve">SOC_EUR</t>
  </si>
  <si>
    <t xml:space="preserve">UM</t>
  </si>
  <si>
    <t xml:space="preserve">ITC1      </t>
  </si>
  <si>
    <t xml:space="preserve">Piemonte</t>
  </si>
  <si>
    <t xml:space="preserve">C1110T</t>
  </si>
  <si>
    <t xml:space="preserve">D01</t>
  </si>
  <si>
    <t xml:space="preserve">Frumento tenero e spelta</t>
  </si>
  <si>
    <t xml:space="preserve">C1120T</t>
  </si>
  <si>
    <t xml:space="preserve">D02</t>
  </si>
  <si>
    <t xml:space="preserve">Frumento duro</t>
  </si>
  <si>
    <t xml:space="preserve">C1200T</t>
  </si>
  <si>
    <t xml:space="preserve">D03</t>
  </si>
  <si>
    <t xml:space="preserve">Segale</t>
  </si>
  <si>
    <t xml:space="preserve">C1300T</t>
  </si>
  <si>
    <t xml:space="preserve">D04</t>
  </si>
  <si>
    <t xml:space="preserve">Orzo</t>
  </si>
  <si>
    <t xml:space="preserve">C1400T</t>
  </si>
  <si>
    <t xml:space="preserve">D05</t>
  </si>
  <si>
    <t xml:space="preserve">Avena</t>
  </si>
  <si>
    <t xml:space="preserve">C1500T</t>
  </si>
  <si>
    <t xml:space="preserve">D06</t>
  </si>
  <si>
    <t xml:space="preserve">Mais</t>
  </si>
  <si>
    <t xml:space="preserve">C2000T</t>
  </si>
  <si>
    <t xml:space="preserve">D07</t>
  </si>
  <si>
    <t xml:space="preserve">Riso</t>
  </si>
  <si>
    <t xml:space="preserve">C1600T_C1700T_C1900T</t>
  </si>
  <si>
    <t xml:space="preserve">D08</t>
  </si>
  <si>
    <t xml:space="preserve">Altri cereali da granella (sorgo, miglio, panico, farro, ecc.)</t>
  </si>
  <si>
    <t xml:space="preserve">P0000T</t>
  </si>
  <si>
    <t xml:space="preserve">D09</t>
  </si>
  <si>
    <t xml:space="preserve">Leguminose da granella - totale</t>
  </si>
  <si>
    <t xml:space="preserve">P1000T</t>
  </si>
  <si>
    <t xml:space="preserve">D09A</t>
  </si>
  <si>
    <t xml:space="preserve">Legumonose da granella (piselli, fave e favette, lupini dolci)</t>
  </si>
  <si>
    <t xml:space="preserve">R1000T</t>
  </si>
  <si>
    <t xml:space="preserve">D10</t>
  </si>
  <si>
    <t xml:space="preserve">Patate (comprese le patate primaticce e da semina)</t>
  </si>
  <si>
    <t xml:space="preserve">R2000T</t>
  </si>
  <si>
    <t xml:space="preserve">D11</t>
  </si>
  <si>
    <t xml:space="preserve">Barbabietola da zucchero</t>
  </si>
  <si>
    <t xml:space="preserve">R9000T</t>
  </si>
  <si>
    <t xml:space="preserve">D12</t>
  </si>
  <si>
    <t xml:space="preserve">Piante sarchiate foraggere</t>
  </si>
  <si>
    <t xml:space="preserve">V0000_S0000T</t>
  </si>
  <si>
    <t xml:space="preserve">D14</t>
  </si>
  <si>
    <t xml:space="preserve">Orticole - all'aperto </t>
  </si>
  <si>
    <t xml:space="preserve">V0000_S0000TO</t>
  </si>
  <si>
    <t xml:space="preserve">D14A</t>
  </si>
  <si>
    <t xml:space="preserve">Orticole - all'aperto - in pieno campo</t>
  </si>
  <si>
    <t xml:space="preserve">V0000_S0000TK</t>
  </si>
  <si>
    <t xml:space="preserve">D14B</t>
  </si>
  <si>
    <t xml:space="preserve">Orticole - all'aperto - in orto industriale</t>
  </si>
  <si>
    <t xml:space="preserve">V0000_S0000S</t>
  </si>
  <si>
    <t xml:space="preserve">D15</t>
  </si>
  <si>
    <t xml:space="preserve">Orticole - in serra</t>
  </si>
  <si>
    <t xml:space="preserve">N0000T</t>
  </si>
  <si>
    <t xml:space="preserve">D16</t>
  </si>
  <si>
    <t xml:space="preserve">Fiori e piante ornamentali - all'aperto</t>
  </si>
  <si>
    <t xml:space="preserve">N0000S</t>
  </si>
  <si>
    <t xml:space="preserve">D17</t>
  </si>
  <si>
    <t xml:space="preserve">Fiori e piante ornamentali - in serra</t>
  </si>
  <si>
    <t xml:space="preserve">G0000T</t>
  </si>
  <si>
    <t xml:space="preserve">D18</t>
  </si>
  <si>
    <t xml:space="preserve">Piante raccolte verdi</t>
  </si>
  <si>
    <t xml:space="preserve">G1000T</t>
  </si>
  <si>
    <t xml:space="preserve">D18A</t>
  </si>
  <si>
    <t xml:space="preserve">Prati avvicendati (medica, sulla, trifoglio, lupinella, ecc.)</t>
  </si>
  <si>
    <t xml:space="preserve">G9100T_G9900T</t>
  </si>
  <si>
    <t xml:space="preserve">D18B</t>
  </si>
  <si>
    <t xml:space="preserve">Altre foraggere avvicendate</t>
  </si>
  <si>
    <t xml:space="preserve">G3000T</t>
  </si>
  <si>
    <t xml:space="preserve">D18C</t>
  </si>
  <si>
    <t xml:space="preserve">Altre foraggere: Mais verde</t>
  </si>
  <si>
    <t xml:space="preserve">G2000T</t>
  </si>
  <si>
    <t xml:space="preserve">D18D</t>
  </si>
  <si>
    <t xml:space="preserve">Altre foraggere: Leguminose</t>
  </si>
  <si>
    <t xml:space="preserve">E0000T</t>
  </si>
  <si>
    <t xml:space="preserve">D19</t>
  </si>
  <si>
    <t xml:space="preserve">Semi e piantine seminativi</t>
  </si>
  <si>
    <t xml:space="preserve">ARA99T_ARA09S</t>
  </si>
  <si>
    <t xml:space="preserve">D20</t>
  </si>
  <si>
    <t xml:space="preserve">Altre colture per seminativi</t>
  </si>
  <si>
    <t xml:space="preserve">Q0000T</t>
  </si>
  <si>
    <t xml:space="preserve">D21</t>
  </si>
  <si>
    <t xml:space="preserve">Terreni a riposto o a set-aside senza aiuto</t>
  </si>
  <si>
    <t xml:space="preserve">I3000T</t>
  </si>
  <si>
    <t xml:space="preserve">D23</t>
  </si>
  <si>
    <t xml:space="preserve">Tabacco</t>
  </si>
  <si>
    <t xml:space="preserve">I4000T</t>
  </si>
  <si>
    <t xml:space="preserve">D24</t>
  </si>
  <si>
    <t xml:space="preserve">Luppolo</t>
  </si>
  <si>
    <t xml:space="preserve">I1150_2300T</t>
  </si>
  <si>
    <t xml:space="preserve">D25</t>
  </si>
  <si>
    <t xml:space="preserve">Cotone</t>
  </si>
  <si>
    <t xml:space="preserve">I1110T</t>
  </si>
  <si>
    <t xml:space="preserve">D26</t>
  </si>
  <si>
    <t xml:space="preserve">Colza e ravizzone</t>
  </si>
  <si>
    <t xml:space="preserve">I1120T</t>
  </si>
  <si>
    <t xml:space="preserve">D27</t>
  </si>
  <si>
    <t xml:space="preserve">Girasole</t>
  </si>
  <si>
    <t xml:space="preserve">I1130T</t>
  </si>
  <si>
    <t xml:space="preserve">D28</t>
  </si>
  <si>
    <t xml:space="preserve">Soia</t>
  </si>
  <si>
    <t xml:space="preserve">I1140T</t>
  </si>
  <si>
    <t xml:space="preserve">D29</t>
  </si>
  <si>
    <t xml:space="preserve">Lino da olio</t>
  </si>
  <si>
    <t xml:space="preserve">I1190T</t>
  </si>
  <si>
    <t xml:space="preserve">D30</t>
  </si>
  <si>
    <t xml:space="preserve">Altre oleaginose erbacee</t>
  </si>
  <si>
    <t xml:space="preserve">I2100T</t>
  </si>
  <si>
    <t xml:space="preserve">D31</t>
  </si>
  <si>
    <t xml:space="preserve">Lino da fibra</t>
  </si>
  <si>
    <t xml:space="preserve">I2200T</t>
  </si>
  <si>
    <t xml:space="preserve">D32</t>
  </si>
  <si>
    <t xml:space="preserve">Canapa</t>
  </si>
  <si>
    <t xml:space="preserve">I2900T</t>
  </si>
  <si>
    <t xml:space="preserve">D33</t>
  </si>
  <si>
    <t xml:space="preserve">Altre colture tessili</t>
  </si>
  <si>
    <t xml:space="preserve">I5000T</t>
  </si>
  <si>
    <t xml:space="preserve">D34</t>
  </si>
  <si>
    <t xml:space="preserve">Piante aromatiche, medicinali e da condimento</t>
  </si>
  <si>
    <t xml:space="preserve">I6000T_I9000T</t>
  </si>
  <si>
    <t xml:space="preserve">D35</t>
  </si>
  <si>
    <t xml:space="preserve">Altre piante industriali</t>
  </si>
  <si>
    <t xml:space="preserve">J1000T</t>
  </si>
  <si>
    <t xml:space="preserve">F01</t>
  </si>
  <si>
    <t xml:space="preserve">Prati permanenti e pascoli</t>
  </si>
  <si>
    <t xml:space="preserve">J2000T</t>
  </si>
  <si>
    <t xml:space="preserve">F02</t>
  </si>
  <si>
    <t xml:space="preserve">Pascoli magri</t>
  </si>
  <si>
    <t xml:space="preserve">J3000TE</t>
  </si>
  <si>
    <t xml:space="preserve">F03</t>
  </si>
  <si>
    <t xml:space="preserve">Prati e pascoli permanenti non in uso</t>
  </si>
  <si>
    <t xml:space="preserve">K0000T_UAA09S</t>
  </si>
  <si>
    <t xml:space="preserve">F04</t>
  </si>
  <si>
    <t xml:space="preserve">Orti familiari</t>
  </si>
  <si>
    <t xml:space="preserve">F1000T</t>
  </si>
  <si>
    <t xml:space="preserve">G01A</t>
  </si>
  <si>
    <t xml:space="preserve">Frutteti - di origine temperata</t>
  </si>
  <si>
    <t xml:space="preserve">F2000T</t>
  </si>
  <si>
    <t xml:space="preserve">G01B</t>
  </si>
  <si>
    <t xml:space="preserve">Frutteti - di origine sub-tropicale</t>
  </si>
  <si>
    <t xml:space="preserve">F4000T</t>
  </si>
  <si>
    <t xml:space="preserve">G01C</t>
  </si>
  <si>
    <t xml:space="preserve">Frutteti - frutta a guscio</t>
  </si>
  <si>
    <t xml:space="preserve">F3000T</t>
  </si>
  <si>
    <t xml:space="preserve">G01D</t>
  </si>
  <si>
    <t xml:space="preserve">Bacche (piccoli frutti)</t>
  </si>
  <si>
    <t xml:space="preserve">F1100T</t>
  </si>
  <si>
    <t xml:space="preserve">G01E</t>
  </si>
  <si>
    <t xml:space="preserve">Pomacee</t>
  </si>
  <si>
    <t xml:space="preserve">F1200T</t>
  </si>
  <si>
    <t xml:space="preserve">G01F</t>
  </si>
  <si>
    <t xml:space="preserve">Drupacee</t>
  </si>
  <si>
    <t xml:space="preserve">T0000T</t>
  </si>
  <si>
    <t xml:space="preserve">G02</t>
  </si>
  <si>
    <t xml:space="preserve">Agrumeti</t>
  </si>
  <si>
    <t xml:space="preserve">O1100T</t>
  </si>
  <si>
    <t xml:space="preserve">G03A</t>
  </si>
  <si>
    <t xml:space="preserve">Oliveti - per olive da tavola</t>
  </si>
  <si>
    <t xml:space="preserve">O1910T</t>
  </si>
  <si>
    <t xml:space="preserve">G03B</t>
  </si>
  <si>
    <t xml:space="preserve">Oliveti - per olive da olio (olio)</t>
  </si>
  <si>
    <t xml:space="preserve">W1110T</t>
  </si>
  <si>
    <t xml:space="preserve">G04A</t>
  </si>
  <si>
    <t xml:space="preserve">Vigneti - per uva da vino di qualità DOP</t>
  </si>
  <si>
    <t xml:space="preserve">W1190T</t>
  </si>
  <si>
    <t xml:space="preserve">G04B</t>
  </si>
  <si>
    <t xml:space="preserve">Vigneti - per uva da vino comune</t>
  </si>
  <si>
    <t xml:space="preserve">W1200T</t>
  </si>
  <si>
    <t xml:space="preserve">G04C</t>
  </si>
  <si>
    <t xml:space="preserve">Vigneti - per uva da tavola</t>
  </si>
  <si>
    <t xml:space="preserve">W1300T</t>
  </si>
  <si>
    <t xml:space="preserve">G04D</t>
  </si>
  <si>
    <t xml:space="preserve">Vigneti per uva passa</t>
  </si>
  <si>
    <t xml:space="preserve">W1120T</t>
  </si>
  <si>
    <t xml:space="preserve">G04E</t>
  </si>
  <si>
    <t xml:space="preserve">Vigneti - per uva da vino di qualità IGP</t>
  </si>
  <si>
    <t xml:space="preserve">W1100T</t>
  </si>
  <si>
    <t xml:space="preserve">G04F</t>
  </si>
  <si>
    <t xml:space="preserve">Vigneti da vino</t>
  </si>
  <si>
    <t xml:space="preserve">L0000T</t>
  </si>
  <si>
    <t xml:space="preserve">G05</t>
  </si>
  <si>
    <t xml:space="preserve">Vivai</t>
  </si>
  <si>
    <t xml:space="preserve">X0000T</t>
  </si>
  <si>
    <t xml:space="preserve">G06</t>
  </si>
  <si>
    <t xml:space="preserve">Altre colture permanenti - Alberi di Natale</t>
  </si>
  <si>
    <t xml:space="preserve">PECR9_H9000T</t>
  </si>
  <si>
    <t xml:space="preserve">Altre colture permanenti</t>
  </si>
  <si>
    <t xml:space="preserve">PECRS</t>
  </si>
  <si>
    <t xml:space="preserve">G07</t>
  </si>
  <si>
    <t xml:space="preserve">Colture permanenti in serra (Frutteti - di or.temp.)</t>
  </si>
  <si>
    <t xml:space="preserve">U1000</t>
  </si>
  <si>
    <t xml:space="preserve">I02</t>
  </si>
  <si>
    <t xml:space="preserve">Funghi coltivati sotto copertura (100 mq) - 7,2 raccolti</t>
  </si>
  <si>
    <t xml:space="preserve">ITC1</t>
  </si>
  <si>
    <t xml:space="preserve">C_1</t>
  </si>
  <si>
    <t xml:space="preserve">J01</t>
  </si>
  <si>
    <t xml:space="preserve">A2010</t>
  </si>
  <si>
    <t xml:space="preserve">J02</t>
  </si>
  <si>
    <t xml:space="preserve">Bovini maschi e femmine meno di 1 anno</t>
  </si>
  <si>
    <t xml:space="preserve">A2120</t>
  </si>
  <si>
    <t xml:space="preserve">J03</t>
  </si>
  <si>
    <t xml:space="preserve">Bovini maschi da 1 a meno di 2 anni</t>
  </si>
  <si>
    <t xml:space="preserve">A2220</t>
  </si>
  <si>
    <t xml:space="preserve">J04</t>
  </si>
  <si>
    <t xml:space="preserve">Bovini femmine da 1 a meno di 2 anni</t>
  </si>
  <si>
    <t xml:space="preserve">A2130</t>
  </si>
  <si>
    <t xml:space="preserve">J05</t>
  </si>
  <si>
    <t xml:space="preserve">Bovini maschii d 2 anni e più</t>
  </si>
  <si>
    <t xml:space="preserve">A2230</t>
  </si>
  <si>
    <t xml:space="preserve">J06</t>
  </si>
  <si>
    <t xml:space="preserve">Giovenche di 2 anni e più anni</t>
  </si>
  <si>
    <t xml:space="preserve">A2300F</t>
  </si>
  <si>
    <t xml:space="preserve">J07</t>
  </si>
  <si>
    <t xml:space="preserve">A2300G</t>
  </si>
  <si>
    <t xml:space="preserve">J08</t>
  </si>
  <si>
    <t xml:space="preserve">Altre vacche (vacche nutrici, vacche da riforma)</t>
  </si>
  <si>
    <t xml:space="preserve">A4110K</t>
  </si>
  <si>
    <t xml:space="preserve">J09A</t>
  </si>
  <si>
    <t xml:space="preserve">Pecore</t>
  </si>
  <si>
    <t xml:space="preserve">A4120</t>
  </si>
  <si>
    <t xml:space="preserve">J09B</t>
  </si>
  <si>
    <t xml:space="preserve">Ovini - altri (arieti e agnelli)</t>
  </si>
  <si>
    <t xml:space="preserve">A4210K</t>
  </si>
  <si>
    <t xml:space="preserve">J10A</t>
  </si>
  <si>
    <t xml:space="preserve">Capre</t>
  </si>
  <si>
    <t xml:space="preserve">A4220</t>
  </si>
  <si>
    <t xml:space="preserve">J10B</t>
  </si>
  <si>
    <t xml:space="preserve">Caprini - altri</t>
  </si>
  <si>
    <t xml:space="preserve">A3110</t>
  </si>
  <si>
    <t xml:space="preserve">J11</t>
  </si>
  <si>
    <t xml:space="preserve">Suini - lattonzoli &lt; 20 Kg</t>
  </si>
  <si>
    <t xml:space="preserve">A3120</t>
  </si>
  <si>
    <t xml:space="preserve">J12</t>
  </si>
  <si>
    <t xml:space="preserve">Suini - scrofe da riproduzione &gt; 50 Kg</t>
  </si>
  <si>
    <t xml:space="preserve">A3130</t>
  </si>
  <si>
    <t xml:space="preserve">J13</t>
  </si>
  <si>
    <t xml:space="preserve">Suini - altri (verri e suini da ingrasso &gt; 20 Kg)</t>
  </si>
  <si>
    <t xml:space="preserve">A5140</t>
  </si>
  <si>
    <t xml:space="preserve">J14</t>
  </si>
  <si>
    <t xml:space="preserve">Polli da carne (broilers)</t>
  </si>
  <si>
    <t xml:space="preserve">A5110O</t>
  </si>
  <si>
    <t xml:space="preserve">J15</t>
  </si>
  <si>
    <t xml:space="preserve">A5230</t>
  </si>
  <si>
    <t xml:space="preserve">J16A</t>
  </si>
  <si>
    <t xml:space="preserve">Tacchini</t>
  </si>
  <si>
    <t xml:space="preserve">A5220</t>
  </si>
  <si>
    <t xml:space="preserve">J16B</t>
  </si>
  <si>
    <t xml:space="preserve">Oche</t>
  </si>
  <si>
    <t xml:space="preserve">A5210</t>
  </si>
  <si>
    <t xml:space="preserve">Anatre</t>
  </si>
  <si>
    <t xml:space="preserve">A5410</t>
  </si>
  <si>
    <t xml:space="preserve">J16C</t>
  </si>
  <si>
    <t xml:space="preserve">Struzzi</t>
  </si>
  <si>
    <t xml:space="preserve">A5240_5300</t>
  </si>
  <si>
    <t xml:space="preserve">J16D</t>
  </si>
  <si>
    <t xml:space="preserve">Altro pollame (faraone, ecc.)</t>
  </si>
  <si>
    <t xml:space="preserve">A6111</t>
  </si>
  <si>
    <t xml:space="preserve">J17</t>
  </si>
  <si>
    <t xml:space="preserve">Conigli - fattrici</t>
  </si>
  <si>
    <t xml:space="preserve">A6710R</t>
  </si>
  <si>
    <t xml:space="preserve">J18</t>
  </si>
  <si>
    <t xml:space="preserve">Api (alveare)</t>
  </si>
  <si>
    <t xml:space="preserve">A2300</t>
  </si>
  <si>
    <t xml:space="preserve">J19</t>
  </si>
  <si>
    <t xml:space="preserve">Vacche</t>
  </si>
  <si>
    <t xml:space="preserve">A2410</t>
  </si>
  <si>
    <t xml:space="preserve">J20</t>
  </si>
  <si>
    <t xml:space="preserve">AMMORTAMENTO DI UN PRESTITO</t>
  </si>
  <si>
    <t xml:space="preserve">AMMORTAMENTO MUTUO AGEVOLATO</t>
  </si>
  <si>
    <t xml:space="preserve">Capitale da rimborsare</t>
  </si>
  <si>
    <t xml:space="preserve">Numero periodi/anno</t>
  </si>
  <si>
    <t xml:space="preserve">Numero periodi totali</t>
  </si>
  <si>
    <t xml:space="preserve">Tasso annuo</t>
  </si>
  <si>
    <t xml:space="preserve">Tasso periodale</t>
  </si>
  <si>
    <t xml:space="preserve">Rata posticipata</t>
  </si>
  <si>
    <t xml:space="preserve">int.preamm</t>
  </si>
  <si>
    <t xml:space="preserve">Rata anticipata</t>
  </si>
  <si>
    <t xml:space="preserve">TAVOLA AMMORTAMENTO</t>
  </si>
  <si>
    <t xml:space="preserve">Pag.</t>
  </si>
  <si>
    <t xml:space="preserve">Pagamento</t>
  </si>
  <si>
    <t xml:space="preserve">Tasso</t>
  </si>
  <si>
    <t xml:space="preserve">Importo</t>
  </si>
  <si>
    <t xml:space="preserve">Quota</t>
  </si>
  <si>
    <t xml:space="preserve">Capitale</t>
  </si>
  <si>
    <t xml:space="preserve">Num.</t>
  </si>
  <si>
    <t xml:space="preserve">    Data</t>
  </si>
  <si>
    <t xml:space="preserve">   Period.</t>
  </si>
  <si>
    <t xml:space="preserve">.  Rata</t>
  </si>
  <si>
    <t xml:space="preserve"> Interessi</t>
  </si>
  <si>
    <t xml:space="preserve"> Capitale</t>
  </si>
  <si>
    <t xml:space="preserve">  Saldo</t>
  </si>
  <si>
    <t xml:space="preserve">+ Aumenti di capitale sociale</t>
  </si>
  <si>
    <t xml:space="preserve">Quota  Interessi</t>
  </si>
  <si>
    <t xml:space="preserve"> Quotas Capitale</t>
  </si>
  <si>
    <t xml:space="preserve">CHECKLIST ISTRUTTORIA – controlli automatici sul piano aziendale</t>
  </si>
  <si>
    <t xml:space="preserve">La colonna 'Esito istruttore' resta compilabile manualmente; la colonna 'Dato / controllo automatico' evidenzia dati, assenze e incoerenze.</t>
  </si>
  <si>
    <t xml:space="preserve">Sezione</t>
  </si>
  <si>
    <t xml:space="preserve">ID</t>
  </si>
  <si>
    <t xml:space="preserve">Voce di controllo</t>
  </si>
  <si>
    <t xml:space="preserve">Esito istruttore</t>
  </si>
  <si>
    <t xml:space="preserve">Note istruttore</t>
  </si>
  <si>
    <t xml:space="preserve">Dato / controllo automatico</t>
  </si>
  <si>
    <t xml:space="preserve">Riepilogo esiti</t>
  </si>
  <si>
    <t xml:space="preserve">Dati identificativi</t>
  </si>
  <si>
    <t xml:space="preserve">A1.1</t>
  </si>
  <si>
    <t xml:space="preserve">Denominazione azienda compilata</t>
  </si>
  <si>
    <t xml:space="preserve">OK</t>
  </si>
  <si>
    <t xml:space="preserve">A1.2</t>
  </si>
  <si>
    <t xml:space="preserve">CUAA / Codice azienda agricola compilato</t>
  </si>
  <si>
    <t xml:space="preserve">A1.3</t>
  </si>
  <si>
    <t xml:space="preserve">Bando indicato</t>
  </si>
  <si>
    <t xml:space="preserve">N.A.</t>
  </si>
  <si>
    <t xml:space="preserve">A1.4</t>
  </si>
  <si>
    <t xml:space="preserve">Anno bando indicato</t>
  </si>
  <si>
    <t xml:space="preserve">DA INTEGRARE</t>
  </si>
  <si>
    <t xml:space="preserve">A1.5</t>
  </si>
  <si>
    <t xml:space="preserve">Numero domanda indicato</t>
  </si>
  <si>
    <t xml:space="preserve">A1.6</t>
  </si>
  <si>
    <t xml:space="preserve">Data inizio investimenti/insediamento indicata</t>
  </si>
  <si>
    <t xml:space="preserve">A1.7</t>
  </si>
  <si>
    <t xml:space="preserve">Data prevista fine investimenti indicata</t>
  </si>
  <si>
    <t xml:space="preserve">A1.8</t>
  </si>
  <si>
    <t xml:space="preserve">Durata progetto indicata</t>
  </si>
  <si>
    <t xml:space="preserve">A2.1</t>
  </si>
  <si>
    <t xml:space="preserve">Forma giuridica di insediamento compilata</t>
  </si>
  <si>
    <t xml:space="preserve">A2.2</t>
  </si>
  <si>
    <t xml:space="preserve">Numero giovani insedianti compilato e &gt; 0</t>
  </si>
  <si>
    <t xml:space="preserve">A2.3</t>
  </si>
  <si>
    <t xml:space="preserve">Indicazione zona montana compilata</t>
  </si>
  <si>
    <t xml:space="preserve">A2.4</t>
  </si>
  <si>
    <t xml:space="preserve">Modalità di insediamento compilata</t>
  </si>
  <si>
    <t xml:space="preserve">DG13</t>
  </si>
  <si>
    <t xml:space="preserve">Descrizione sintetica del piano compilata</t>
  </si>
  <si>
    <t xml:space="preserve">AZ1</t>
  </si>
  <si>
    <t xml:space="preserve">SAU iniziale valorizzata</t>
  </si>
  <si>
    <t xml:space="preserve">AZ2</t>
  </si>
  <si>
    <t xml:space="preserve">Superficie in proprietà valorizzata o consapevolmente pari a zero</t>
  </si>
  <si>
    <t xml:space="preserve">AZ3</t>
  </si>
  <si>
    <t xml:space="preserve">Superficie in affitto valorizzata o consapevolmente pari a zero</t>
  </si>
  <si>
    <t xml:space="preserve">AZ4</t>
  </si>
  <si>
    <t xml:space="preserve">Descrizione colture iniziali </t>
  </si>
  <si>
    <t xml:space="preserve">AZ5</t>
  </si>
  <si>
    <t xml:space="preserve">Ordinamento colturale iniziale valorizzato</t>
  </si>
  <si>
    <t xml:space="preserve">AZ6</t>
  </si>
  <si>
    <t xml:space="preserve">PS colture iniziale (€)</t>
  </si>
  <si>
    <t xml:space="preserve">AZ7</t>
  </si>
  <si>
    <t xml:space="preserve">PS allevamenti iniziale (€)</t>
  </si>
  <si>
    <t xml:space="preserve">AZ8</t>
  </si>
  <si>
    <t xml:space="preserve">PS aziendale iniziale (€)</t>
  </si>
  <si>
    <t xml:space="preserve">Risultati attesi</t>
  </si>
  <si>
    <t xml:space="preserve">AZ9</t>
  </si>
  <si>
    <t xml:space="preserve">PS colture finale (€)</t>
  </si>
  <si>
    <t xml:space="preserve">AZ10</t>
  </si>
  <si>
    <t xml:space="preserve">PS allevamenti finale (€)</t>
  </si>
  <si>
    <t xml:space="preserve">AZ11</t>
  </si>
  <si>
    <t xml:space="preserve">PS aziendale finale (€)</t>
  </si>
  <si>
    <t xml:space="preserve">Obiettivi e tappe</t>
  </si>
  <si>
    <t xml:space="preserve">OB1</t>
  </si>
  <si>
    <t xml:space="preserve">Obiettivo operativo O1 compilato</t>
  </si>
  <si>
    <t xml:space="preserve">OB2</t>
  </si>
  <si>
    <t xml:space="preserve">Indicatore di risultato O1 compilato</t>
  </si>
  <si>
    <t xml:space="preserve">OB3</t>
  </si>
  <si>
    <t xml:space="preserve">Numero obiettivi secondari compilati</t>
  </si>
  <si>
    <t xml:space="preserve">OB4</t>
  </si>
  <si>
    <t xml:space="preserve">Tappa essenziale T1 compilata</t>
  </si>
  <si>
    <t xml:space="preserve">OB5</t>
  </si>
  <si>
    <t xml:space="preserve">Periodo tappa T1 compilato</t>
  </si>
  <si>
    <t xml:space="preserve">Investimenti</t>
  </si>
  <si>
    <t xml:space="preserve">INV1</t>
  </si>
  <si>
    <t xml:space="preserve">Totale investimenti materiali (€)</t>
  </si>
  <si>
    <t xml:space="preserve">INV2</t>
  </si>
  <si>
    <t xml:space="preserve">Investimento bestiame da rendita (€)</t>
  </si>
  <si>
    <t xml:space="preserve">INV3</t>
  </si>
  <si>
    <t xml:space="preserve">Descrizione investimento bestiame</t>
  </si>
  <si>
    <t xml:space="preserve">INV4</t>
  </si>
  <si>
    <t xml:space="preserve">Azione formativa/consulenza descritta</t>
  </si>
  <si>
    <t xml:space="preserve">INV5</t>
  </si>
  <si>
    <t xml:space="preserve">Sostenibilità/efficienza risorse descritta</t>
  </si>
  <si>
    <t xml:space="preserve">OCC1</t>
  </si>
  <si>
    <t xml:space="preserve">Occupazione iniziale persone</t>
  </si>
  <si>
    <t xml:space="preserve">OCC2</t>
  </si>
  <si>
    <t xml:space="preserve">Occupazione finale persone</t>
  </si>
  <si>
    <t xml:space="preserve">OCC3</t>
  </si>
  <si>
    <t xml:space="preserve">OCC4</t>
  </si>
  <si>
    <t xml:space="preserve">OCC5</t>
  </si>
  <si>
    <t xml:space="preserve">Variazione occupazione finale - iniziale (ULA)</t>
  </si>
  <si>
    <t xml:space="preserve">Economico-finanziario</t>
  </si>
  <si>
    <t xml:space="preserve">ECO1</t>
  </si>
  <si>
    <t xml:space="preserve">Ricavi vendite anno 1 (€)</t>
  </si>
  <si>
    <t xml:space="preserve">ECO2</t>
  </si>
  <si>
    <t xml:space="preserve">Costi variabili anno 1 (€)</t>
  </si>
  <si>
    <t xml:space="preserve">ECO3</t>
  </si>
  <si>
    <t xml:space="preserve">Costi fissi monetari anno 1 (€)</t>
  </si>
  <si>
    <t xml:space="preserve">ECO4</t>
  </si>
  <si>
    <t xml:space="preserve">Ammortamenti anno 1 (€)</t>
  </si>
  <si>
    <t xml:space="preserve">ECO5</t>
  </si>
  <si>
    <t xml:space="preserve">Reddito operativo anno 1 (€)</t>
  </si>
  <si>
    <t xml:space="preserve">FIN1</t>
  </si>
  <si>
    <t xml:space="preserve">Flussi operativi anno 1 (€)</t>
  </si>
  <si>
    <t xml:space="preserve">FIN2</t>
  </si>
  <si>
    <t xml:space="preserve">Flusso complessivo anno 1 (€)</t>
  </si>
  <si>
    <t xml:space="preserve">Valutazione automatica</t>
  </si>
  <si>
    <t xml:space="preserve">VAL1</t>
  </si>
  <si>
    <t xml:space="preserve">Completezza dati identificativi </t>
  </si>
  <si>
    <t xml:space="preserve">VAL2</t>
  </si>
  <si>
    <t xml:space="preserve">PS finale maggiore della PS iniziale</t>
  </si>
  <si>
    <t xml:space="preserve">VAL3</t>
  </si>
  <si>
    <t xml:space="preserve">Incremento Produzione Standard (%)</t>
  </si>
  <si>
    <t xml:space="preserve">VAL4</t>
  </si>
  <si>
    <t xml:space="preserve">Investimenti presenti e coerenti con il piano</t>
  </si>
  <si>
    <t xml:space="preserve">Indicazione delle tappe</t>
  </si>
  <si>
    <t xml:space="preserve">Crescita persone occupate</t>
  </si>
  <si>
    <t xml:space="preserve">Reddito operativo primo anno positivo</t>
  </si>
  <si>
    <t xml:space="preserve">Flusso finanziario primo anno positivo</t>
  </si>
  <si>
    <t xml:space="preserve">BP QUANTITÀ (2) – struttura allineata ai costi variabili</t>
  </si>
  <si>
    <t xml:space="preserve">Le formule leggono il foglio BP Quantità e riorganizzano quantità e totali con i prodotti in riga e, più sotto, con le tabelle trasposte per canale/prodotto.</t>
  </si>
  <si>
    <t xml:space="preserve">Prodotto</t>
  </si>
  <si>
    <t xml:space="preserve">Auto produzione</t>
  </si>
  <si>
    <t xml:space="preserve">Esercizio 1 – tabella trasposta (canali in riga, prodotti in colonna)</t>
  </si>
  <si>
    <t xml:space="preserve">Canale / prodotto</t>
  </si>
  <si>
    <t xml:space="preserve">Esercizio 2 – tabella trasposta (canali in riga, prodotti in colonna)</t>
  </si>
  <si>
    <t xml:space="preserve">Esercizio 3 – tabella trasposta (canali in riga, prodotti in colonna)</t>
  </si>
  <si>
    <t xml:space="preserve">Esercizio 4 – tabella trasposta (canali in riga, prodotti in colonna)</t>
  </si>
  <si>
    <t xml:space="preserve">Esercizio 5 – tabella trasposta (canali in riga, prodotti in colonna)</t>
  </si>
</sst>
</file>

<file path=xl/styles.xml><?xml version="1.0" encoding="utf-8"?>
<styleSheet xmlns="http://schemas.openxmlformats.org/spreadsheetml/2006/main">
  <numFmts count="30">
    <numFmt numFmtId="164" formatCode="General"/>
    <numFmt numFmtId="165" formatCode="_-* #,##0.00_-;\-* #,##0.00_-;_-* \-??_-;_-@_-"/>
    <numFmt numFmtId="166" formatCode="#,##0_);\(#,##0\)"/>
    <numFmt numFmtId="167" formatCode="0%"/>
    <numFmt numFmtId="168" formatCode="_-* #,##0.00_-;\-* #,##0.00_-;_-* \-??_-;_-@"/>
    <numFmt numFmtId="169" formatCode="@"/>
    <numFmt numFmtId="170" formatCode="dd/mm/yyyy"/>
    <numFmt numFmtId="171" formatCode="#,##0.00"/>
    <numFmt numFmtId="172" formatCode="_-* #,##0_-;\-* #,##0_-;_-* \-??_-;_-@_-"/>
    <numFmt numFmtId="173" formatCode="0_ ;\-0\ "/>
    <numFmt numFmtId="174" formatCode="#,##0"/>
    <numFmt numFmtId="175" formatCode="0.00"/>
    <numFmt numFmtId="176" formatCode="_-* #,##0_-;\-* #,##0_-;_-* \-_-;_-@_-"/>
    <numFmt numFmtId="177" formatCode="0"/>
    <numFmt numFmtId="178" formatCode="0.00%"/>
    <numFmt numFmtId="179" formatCode="_-* #,##0.0_-;\-* #,##0.0_-;_-* \-??_-;_-@_-"/>
    <numFmt numFmtId="180" formatCode="_-* #,##0.0\ _€_-;\-* #,##0.0\ _€_-;_-* \-?\ _€_-;_-@_-"/>
    <numFmt numFmtId="181" formatCode="_(* #,##0.00_);_(* \(#,##0.00\);_(* \-??_);_(@_)"/>
    <numFmt numFmtId="182" formatCode="_-* #,##0\ _€_-;\-* #,##0\ _€_-;_-* \-??\ _€_-;_-@_-"/>
    <numFmt numFmtId="183" formatCode="0.000000%"/>
    <numFmt numFmtId="184" formatCode="dd\-mmm\-yy_)"/>
    <numFmt numFmtId="185" formatCode="0;\-0;\-;@"/>
    <numFmt numFmtId="186" formatCode="0.0%"/>
    <numFmt numFmtId="187" formatCode="0.00;\-0.00;\-;@"/>
    <numFmt numFmtId="188" formatCode="_-* #,##0.00\ _€_-;\-* #,##0.00\ _€_-;_-* \-??\ _€_-;_-@_-"/>
    <numFmt numFmtId="189" formatCode="_-* #,##0.00\ _€_-;\-* #,##0.00\ _€_-;_-* \-??\ _€_-;_-@"/>
    <numFmt numFmtId="190" formatCode="#,##0_ ;[RED]\-#,##0\ "/>
    <numFmt numFmtId="191" formatCode="#,##0_ ;\-#,##0\ "/>
    <numFmt numFmtId="192" formatCode="0.0000%"/>
    <numFmt numFmtId="193" formatCode="#,##0.00_);\(#,##0.00\)"/>
  </numFmts>
  <fonts count="116">
    <font>
      <sz val="11"/>
      <color rgb="FF000000"/>
      <name val="Calibri"/>
      <family val="2"/>
      <charset val="1"/>
    </font>
    <font>
      <sz val="10"/>
      <name val="Arial"/>
      <family val="0"/>
    </font>
    <font>
      <sz val="10"/>
      <name val="Arial"/>
      <family val="0"/>
    </font>
    <font>
      <sz val="10"/>
      <name val="Arial"/>
      <family val="0"/>
    </font>
    <font>
      <sz val="12"/>
      <color theme="10"/>
      <name val="Calibri"/>
      <family val="2"/>
      <charset val="1"/>
    </font>
    <font>
      <sz val="11"/>
      <color theme="1"/>
      <name val="Calibri"/>
      <family val="2"/>
      <charset val="1"/>
    </font>
    <font>
      <sz val="9"/>
      <name val="Segoe UI"/>
      <family val="2"/>
      <charset val="1"/>
    </font>
    <font>
      <sz val="10"/>
      <color rgb="FF000000"/>
      <name val="Calibri"/>
      <family val="2"/>
      <charset val="1"/>
    </font>
    <font>
      <sz val="12"/>
      <name val="Arial"/>
      <family val="2"/>
      <charset val="1"/>
    </font>
    <font>
      <sz val="10"/>
      <name val="Courier New"/>
      <family val="0"/>
      <charset val="1"/>
    </font>
    <font>
      <b val="true"/>
      <sz val="36"/>
      <color rgb="FF000000"/>
      <name val="Calibri"/>
      <family val="2"/>
      <charset val="1"/>
    </font>
    <font>
      <sz val="28"/>
      <color rgb="FF000000"/>
      <name val="Calibri"/>
      <family val="2"/>
      <charset val="1"/>
    </font>
    <font>
      <b val="true"/>
      <sz val="24"/>
      <color rgb="FF000000"/>
      <name val="Calibri"/>
      <family val="2"/>
      <charset val="1"/>
    </font>
    <font>
      <sz val="18"/>
      <color rgb="FF000000"/>
      <name val="Calibri"/>
      <family val="2"/>
      <charset val="1"/>
    </font>
    <font>
      <b val="true"/>
      <i val="true"/>
      <sz val="14"/>
      <color theme="3" tint="0.2499"/>
      <name val="Calibri"/>
      <family val="2"/>
      <charset val="1"/>
    </font>
    <font>
      <i val="true"/>
      <sz val="11"/>
      <color theme="3" tint="0.2499"/>
      <name val="Calibri"/>
      <family val="2"/>
      <charset val="1"/>
    </font>
    <font>
      <b val="true"/>
      <u val="single"/>
      <sz val="14"/>
      <color rgb="FF000000"/>
      <name val="Calibri"/>
      <family val="2"/>
      <charset val="1"/>
    </font>
    <font>
      <b val="true"/>
      <sz val="14"/>
      <color rgb="FF000000"/>
      <name val="Calibri"/>
      <family val="2"/>
      <charset val="1"/>
    </font>
    <font>
      <b val="true"/>
      <sz val="36"/>
      <color theme="1"/>
      <name val="Calibri"/>
      <family val="2"/>
      <charset val="1"/>
    </font>
    <font>
      <b val="true"/>
      <sz val="14"/>
      <color theme="1"/>
      <name val="Calibri"/>
      <family val="2"/>
      <charset val="1"/>
    </font>
    <font>
      <b val="true"/>
      <sz val="18"/>
      <color rgb="FF000000"/>
      <name val="Calibri"/>
      <family val="2"/>
      <charset val="1"/>
    </font>
    <font>
      <b val="true"/>
      <sz val="13.5"/>
      <color rgb="FF000000"/>
      <name val="Calibri"/>
      <family val="2"/>
      <charset val="1"/>
    </font>
    <font>
      <b val="true"/>
      <sz val="11"/>
      <color theme="7" tint="-0.25"/>
      <name val="Calibri"/>
      <family val="2"/>
      <charset val="1"/>
    </font>
    <font>
      <sz val="11"/>
      <color theme="7" tint="-0.25"/>
      <name val="Calibri"/>
      <family val="2"/>
      <charset val="1"/>
    </font>
    <font>
      <b val="true"/>
      <sz val="11"/>
      <color theme="1"/>
      <name val="Calibri"/>
      <family val="2"/>
      <charset val="1"/>
    </font>
    <font>
      <sz val="11"/>
      <name val="Calibri"/>
      <family val="2"/>
      <charset val="1"/>
    </font>
    <font>
      <b val="true"/>
      <sz val="9"/>
      <name val="Segoe UI"/>
      <family val="2"/>
      <charset val="1"/>
    </font>
    <font>
      <b val="true"/>
      <sz val="11"/>
      <color rgb="FF000000"/>
      <name val="Calibri"/>
      <family val="2"/>
      <charset val="1"/>
    </font>
    <font>
      <i val="true"/>
      <sz val="11"/>
      <color theme="7" tint="-0.25"/>
      <name val="Calibri"/>
      <family val="2"/>
      <charset val="1"/>
    </font>
    <font>
      <b val="true"/>
      <sz val="11"/>
      <color theme="0"/>
      <name val="Calibri"/>
      <family val="2"/>
      <charset val="1"/>
    </font>
    <font>
      <sz val="11"/>
      <color theme="0"/>
      <name val="Calibri"/>
      <family val="2"/>
      <charset val="1"/>
    </font>
    <font>
      <i val="true"/>
      <sz val="11"/>
      <color rgb="FF000000"/>
      <name val="Calibri"/>
      <family val="2"/>
      <charset val="1"/>
    </font>
    <font>
      <sz val="9"/>
      <color rgb="FF000000"/>
      <name val="Calibri"/>
      <family val="2"/>
      <charset val="1"/>
    </font>
    <font>
      <b val="true"/>
      <sz val="13"/>
      <color rgb="FF000000"/>
      <name val="Calibri"/>
      <family val="2"/>
      <charset val="1"/>
    </font>
    <font>
      <b val="true"/>
      <sz val="10"/>
      <color rgb="FF000000"/>
      <name val="Calibri"/>
      <family val="2"/>
      <charset val="1"/>
    </font>
    <font>
      <i val="true"/>
      <sz val="11"/>
      <color theme="1"/>
      <name val="Calibri"/>
      <family val="2"/>
      <charset val="1"/>
    </font>
    <font>
      <i val="true"/>
      <sz val="10"/>
      <color theme="7" tint="-0.25"/>
      <name val="Calibri"/>
      <family val="2"/>
      <charset val="1"/>
    </font>
    <font>
      <b val="true"/>
      <i val="true"/>
      <sz val="10"/>
      <color theme="7" tint="-0.25"/>
      <name val="Calibri"/>
      <family val="2"/>
      <charset val="1"/>
    </font>
    <font>
      <b val="true"/>
      <sz val="12"/>
      <color rgb="FF000000"/>
      <name val="Calibri"/>
      <family val="2"/>
    </font>
    <font>
      <sz val="8"/>
      <color rgb="FF404040"/>
      <name val="Calibri"/>
      <family val="2"/>
    </font>
    <font>
      <sz val="9"/>
      <color rgb="FF595959"/>
      <name val="Calibri"/>
      <family val="2"/>
    </font>
    <font>
      <sz val="10"/>
      <color rgb="FF000000"/>
      <name val="Calibri"/>
      <family val="2"/>
    </font>
    <font>
      <sz val="16"/>
      <color rgb="FFFF0000"/>
      <name val="Calibri"/>
      <family val="2"/>
      <charset val="1"/>
    </font>
    <font>
      <b val="true"/>
      <sz val="9"/>
      <color rgb="FF000000"/>
      <name val="Calibri"/>
      <family val="2"/>
      <charset val="1"/>
    </font>
    <font>
      <sz val="11"/>
      <color rgb="FF000000"/>
      <name val="Aptos Narrow"/>
      <family val="2"/>
      <charset val="1"/>
    </font>
    <font>
      <b val="true"/>
      <sz val="11"/>
      <color rgb="FF000000"/>
      <name val="Aptos Narrow"/>
      <family val="2"/>
      <charset val="1"/>
    </font>
    <font>
      <b val="true"/>
      <sz val="8"/>
      <color theme="0"/>
      <name val="Calibri"/>
      <family val="2"/>
      <charset val="1"/>
    </font>
    <font>
      <b val="true"/>
      <sz val="12"/>
      <color rgb="FF000000"/>
      <name val="Calibri"/>
      <family val="2"/>
      <charset val="1"/>
    </font>
    <font>
      <sz val="10"/>
      <name val="Calibri"/>
      <family val="2"/>
      <charset val="1"/>
    </font>
    <font>
      <b val="true"/>
      <sz val="18"/>
      <name val="Calibri"/>
      <family val="2"/>
      <charset val="1"/>
    </font>
    <font>
      <b val="true"/>
      <sz val="10"/>
      <name val="Calibri"/>
      <family val="2"/>
      <charset val="1"/>
    </font>
    <font>
      <b val="true"/>
      <sz val="11"/>
      <color theme="0" tint="-0.25"/>
      <name val="Calibri"/>
      <family val="2"/>
      <charset val="1"/>
    </font>
    <font>
      <i val="true"/>
      <sz val="10"/>
      <color theme="7" tint="-0.25"/>
      <name val="Aptos Narrow"/>
      <family val="2"/>
      <charset val="1"/>
    </font>
    <font>
      <b val="true"/>
      <sz val="20"/>
      <color rgb="FF000000"/>
      <name val="Calibri"/>
      <family val="2"/>
      <charset val="1"/>
    </font>
    <font>
      <i val="true"/>
      <sz val="10"/>
      <color theme="0"/>
      <name val="Calibri"/>
      <family val="2"/>
      <charset val="1"/>
    </font>
    <font>
      <b val="true"/>
      <i val="true"/>
      <sz val="12"/>
      <color theme="7" tint="-0.25"/>
      <name val="Calibri"/>
      <family val="2"/>
      <charset val="1"/>
    </font>
    <font>
      <b val="true"/>
      <sz val="12"/>
      <color rgb="FFFFFFFF"/>
      <name val="Calibri"/>
      <family val="2"/>
      <charset val="1"/>
    </font>
    <font>
      <b val="true"/>
      <sz val="22"/>
      <color rgb="FFFFFFFF"/>
      <name val="Calibri"/>
      <family val="2"/>
      <charset val="1"/>
    </font>
    <font>
      <b val="true"/>
      <sz val="10"/>
      <color rgb="FFFFFFFF"/>
      <name val="Calibri"/>
      <family val="2"/>
      <charset val="1"/>
    </font>
    <font>
      <sz val="12"/>
      <color rgb="FFFFFFFF"/>
      <name val="Calibri"/>
      <family val="2"/>
      <charset val="1"/>
    </font>
    <font>
      <sz val="16"/>
      <color rgb="FF000000"/>
      <name val="Calibri"/>
      <family val="2"/>
      <charset val="1"/>
    </font>
    <font>
      <b val="true"/>
      <sz val="12"/>
      <color rgb="FFFFFFFF"/>
      <name val="Arial"/>
      <family val="2"/>
      <charset val="1"/>
    </font>
    <font>
      <b val="true"/>
      <sz val="22"/>
      <color rgb="FFFFFFFF"/>
      <name val="Arial"/>
      <family val="2"/>
      <charset val="1"/>
    </font>
    <font>
      <b val="true"/>
      <sz val="10"/>
      <color rgb="FFFFFFFF"/>
      <name val="Arial"/>
      <family val="2"/>
      <charset val="1"/>
    </font>
    <font>
      <b val="true"/>
      <sz val="12"/>
      <color rgb="FFFFFFFF"/>
      <name val="BankGothic Md BT"/>
      <family val="2"/>
      <charset val="1"/>
    </font>
    <font>
      <b val="true"/>
      <sz val="10"/>
      <color rgb="FFFFFFFF"/>
      <name val="BankGothic Md BT"/>
      <family val="2"/>
      <charset val="1"/>
    </font>
    <font>
      <sz val="12"/>
      <color rgb="FFFFFFFF"/>
      <name val="Arial"/>
      <family val="2"/>
      <charset val="1"/>
    </font>
    <font>
      <sz val="10"/>
      <name val="Arial"/>
      <family val="2"/>
      <charset val="1"/>
    </font>
    <font>
      <b val="true"/>
      <sz val="14"/>
      <color rgb="FF000000"/>
      <name val="Aptos Narrow"/>
      <family val="2"/>
      <charset val="1"/>
    </font>
    <font>
      <b val="true"/>
      <sz val="11"/>
      <color theme="1"/>
      <name val="Aptos Narrow"/>
      <family val="2"/>
      <charset val="1"/>
    </font>
    <font>
      <b val="true"/>
      <sz val="9"/>
      <color rgb="FF000000"/>
      <name val="Aptos Narrow"/>
      <family val="2"/>
      <charset val="1"/>
    </font>
    <font>
      <sz val="11"/>
      <color theme="1"/>
      <name val="Aptos Narrow"/>
      <family val="2"/>
      <charset val="1"/>
    </font>
    <font>
      <sz val="9"/>
      <color theme="1"/>
      <name val="Calibri"/>
      <family val="2"/>
      <charset val="1"/>
    </font>
    <font>
      <sz val="11"/>
      <color theme="7" tint="-0.25"/>
      <name val="Aptos Narrow"/>
      <family val="2"/>
      <charset val="1"/>
    </font>
    <font>
      <b val="true"/>
      <sz val="9"/>
      <color theme="1"/>
      <name val="Calibri"/>
      <family val="2"/>
      <charset val="1"/>
    </font>
    <font>
      <b val="true"/>
      <sz val="16"/>
      <color rgb="FF000000"/>
      <name val="Calibri"/>
      <family val="2"/>
      <charset val="1"/>
    </font>
    <font>
      <sz val="16"/>
      <color theme="1"/>
      <name val="Calibri"/>
      <family val="2"/>
      <charset val="1"/>
    </font>
    <font>
      <sz val="22"/>
      <color rgb="FF000000"/>
      <name val="Calibri"/>
      <family val="2"/>
      <charset val="1"/>
    </font>
    <font>
      <b val="true"/>
      <sz val="16"/>
      <color rgb="FFFF0000"/>
      <name val="Calibri"/>
      <family val="2"/>
      <charset val="1"/>
    </font>
    <font>
      <b val="true"/>
      <sz val="20"/>
      <color theme="3" tint="0.4999"/>
      <name val="Calibri"/>
      <family val="2"/>
      <charset val="1"/>
    </font>
    <font>
      <b val="true"/>
      <sz val="22"/>
      <color theme="3" tint="0.4999"/>
      <name val="Calibri"/>
      <family val="2"/>
      <charset val="1"/>
    </font>
    <font>
      <b val="true"/>
      <sz val="20"/>
      <color theme="9" tint="-0.25"/>
      <name val="Calibri"/>
      <family val="2"/>
      <charset val="1"/>
    </font>
    <font>
      <sz val="11"/>
      <color theme="9" tint="-0.25"/>
      <name val="Calibri"/>
      <family val="2"/>
      <charset val="1"/>
    </font>
    <font>
      <sz val="11"/>
      <color theme="3" tint="0.4999"/>
      <name val="Calibri"/>
      <family val="2"/>
      <charset val="1"/>
    </font>
    <font>
      <sz val="20"/>
      <color theme="9" tint="-0.25"/>
      <name val="Calibri"/>
      <family val="2"/>
      <charset val="1"/>
    </font>
    <font>
      <sz val="20"/>
      <color rgb="FF000000"/>
      <name val="Calibri"/>
      <family val="2"/>
      <charset val="1"/>
    </font>
    <font>
      <sz val="11"/>
      <color theme="3" tint="0.2499"/>
      <name val="Aptos Narrow"/>
      <family val="2"/>
      <charset val="1"/>
    </font>
    <font>
      <b val="true"/>
      <sz val="11"/>
      <color theme="0"/>
      <name val="Aptos Narrow"/>
      <family val="2"/>
      <charset val="1"/>
    </font>
    <font>
      <sz val="10"/>
      <color theme="7" tint="-0.25"/>
      <name val="Calibri"/>
      <family val="2"/>
      <charset val="1"/>
    </font>
    <font>
      <b val="true"/>
      <sz val="12"/>
      <color theme="1"/>
      <name val="Calibri"/>
      <family val="2"/>
      <charset val="1"/>
    </font>
    <font>
      <b val="true"/>
      <sz val="22"/>
      <color theme="1"/>
      <name val="Calibri"/>
      <family val="2"/>
      <charset val="1"/>
    </font>
    <font>
      <b val="true"/>
      <sz val="10"/>
      <color theme="1"/>
      <name val="Calibri"/>
      <family val="2"/>
      <charset val="1"/>
    </font>
    <font>
      <sz val="12"/>
      <color theme="1"/>
      <name val="Calibri"/>
      <family val="2"/>
      <charset val="1"/>
    </font>
    <font>
      <sz val="10"/>
      <color theme="0"/>
      <name val="Calibri"/>
      <family val="2"/>
      <charset val="1"/>
    </font>
    <font>
      <b val="true"/>
      <sz val="16"/>
      <color theme="2" tint="-0.5"/>
      <name val="Calibri"/>
      <family val="2"/>
      <charset val="1"/>
    </font>
    <font>
      <b val="true"/>
      <sz val="10"/>
      <color theme="2" tint="-0.5"/>
      <name val="Calibri"/>
      <family val="2"/>
      <charset val="1"/>
    </font>
    <font>
      <b val="true"/>
      <sz val="13"/>
      <color theme="2" tint="-0.5"/>
      <name val="Calibri"/>
      <family val="2"/>
      <charset val="1"/>
    </font>
    <font>
      <sz val="11"/>
      <color theme="2" tint="-0.5"/>
      <name val="Calibri"/>
      <family val="2"/>
      <charset val="1"/>
    </font>
    <font>
      <sz val="10"/>
      <color theme="2" tint="-0.5"/>
      <name val="Calibri"/>
      <family val="2"/>
      <charset val="1"/>
    </font>
    <font>
      <b val="true"/>
      <sz val="10"/>
      <color theme="1"/>
      <name val="Open Sans"/>
      <family val="2"/>
      <charset val="1"/>
    </font>
    <font>
      <sz val="10"/>
      <color theme="1"/>
      <name val="Calibri"/>
      <family val="2"/>
      <charset val="1"/>
    </font>
    <font>
      <sz val="10"/>
      <color theme="1"/>
      <name val="Open Sans"/>
      <family val="2"/>
      <charset val="1"/>
    </font>
    <font>
      <sz val="8"/>
      <color theme="1"/>
      <name val="Open Sans"/>
      <family val="2"/>
      <charset val="1"/>
    </font>
    <font>
      <sz val="10"/>
      <name val="Open Sans"/>
      <family val="2"/>
      <charset val="1"/>
    </font>
    <font>
      <b val="true"/>
      <i val="true"/>
      <sz val="10"/>
      <color theme="2" tint="-0.5"/>
      <name val="Calibri"/>
      <family val="2"/>
      <charset val="1"/>
    </font>
    <font>
      <sz val="10"/>
      <color theme="0"/>
      <name val="Open Sans"/>
      <family val="2"/>
      <charset val="1"/>
    </font>
    <font>
      <sz val="11"/>
      <color rgb="FF595959"/>
      <name val="Calibri"/>
      <family val="2"/>
    </font>
    <font>
      <sz val="14"/>
      <color rgb="FF595959"/>
      <name val="Calibri"/>
      <family val="2"/>
    </font>
    <font>
      <b val="true"/>
      <sz val="9"/>
      <color theme="0"/>
      <name val="Calibri"/>
      <family val="2"/>
      <charset val="1"/>
    </font>
    <font>
      <b val="true"/>
      <sz val="14"/>
      <color theme="0"/>
      <name val="Calibri"/>
      <family val="2"/>
      <charset val="1"/>
    </font>
    <font>
      <b val="true"/>
      <sz val="14"/>
      <color theme="0"/>
      <name val="Courier New"/>
      <family val="0"/>
      <charset val="1"/>
    </font>
    <font>
      <i val="true"/>
      <sz val="10"/>
      <color rgb="FF1F4E78"/>
      <name val="Calibri"/>
      <family val="2"/>
      <charset val="1"/>
    </font>
    <font>
      <sz val="12"/>
      <color rgb="FF0000FF"/>
      <name val="Calibri"/>
      <family val="2"/>
      <charset val="1"/>
    </font>
    <font>
      <b val="true"/>
      <sz val="11"/>
      <color rgb="FFFFFFFF"/>
      <name val="Calibri"/>
      <family val="2"/>
      <charset val="1"/>
    </font>
    <font>
      <b val="true"/>
      <sz val="11"/>
      <name val="Calibri"/>
      <family val="2"/>
      <charset val="1"/>
    </font>
    <font>
      <sz val="9"/>
      <color rgb="FF404040"/>
      <name val="Calibri"/>
      <family val="2"/>
    </font>
  </fonts>
  <fills count="18">
    <fill>
      <patternFill patternType="none"/>
    </fill>
    <fill>
      <patternFill patternType="gray125"/>
    </fill>
    <fill>
      <patternFill patternType="solid">
        <fgColor theme="5" tint="0.7999"/>
        <bgColor rgb="FFF2F2F2"/>
      </patternFill>
    </fill>
    <fill>
      <patternFill patternType="solid">
        <fgColor theme="7" tint="0.7999"/>
        <bgColor rgb="FFCAEDFB"/>
      </patternFill>
    </fill>
    <fill>
      <patternFill patternType="solid">
        <fgColor theme="7" tint="0.3999"/>
        <bgColor rgb="FF83CAEB"/>
      </patternFill>
    </fill>
    <fill>
      <patternFill patternType="solid">
        <fgColor theme="7" tint="-0.25"/>
        <bgColor rgb="FF0B76A0"/>
      </patternFill>
    </fill>
    <fill>
      <patternFill patternType="solid">
        <fgColor rgb="FFFFFF00"/>
        <bgColor rgb="FFF6C6AD"/>
      </patternFill>
    </fill>
    <fill>
      <patternFill patternType="solid">
        <fgColor theme="7" tint="0.5999"/>
        <bgColor rgb="FFA2D8F0"/>
      </patternFill>
    </fill>
    <fill>
      <patternFill patternType="solid">
        <fgColor rgb="FF0070C0"/>
        <bgColor rgb="FF0B76A0"/>
      </patternFill>
    </fill>
    <fill>
      <patternFill patternType="solid">
        <fgColor rgb="FF1F4E78"/>
        <bgColor rgb="FF156082"/>
      </patternFill>
    </fill>
    <fill>
      <patternFill patternType="solid">
        <fgColor rgb="FFD9EAF7"/>
        <bgColor rgb="FFCAEDFB"/>
      </patternFill>
    </fill>
    <fill>
      <patternFill patternType="solid">
        <fgColor rgb="FF5B9BD5"/>
        <bgColor rgb="FF4E95D9"/>
      </patternFill>
    </fill>
    <fill>
      <patternFill patternType="solid">
        <fgColor rgb="FFF3F3F3"/>
        <bgColor rgb="FFF2F2F2"/>
      </patternFill>
    </fill>
    <fill>
      <patternFill patternType="solid">
        <fgColor theme="9" tint="0.7999"/>
        <bgColor rgb="FFD9EAF7"/>
      </patternFill>
    </fill>
    <fill>
      <patternFill patternType="solid">
        <fgColor rgb="FFCAEDFB"/>
        <bgColor rgb="FFCAEEFB"/>
      </patternFill>
    </fill>
    <fill>
      <patternFill patternType="solid">
        <fgColor theme="5" tint="0.5999"/>
        <bgColor rgb="FFFFB7B7"/>
      </patternFill>
    </fill>
    <fill>
      <patternFill patternType="solid">
        <fgColor theme="8" tint="0.7999"/>
        <bgColor rgb="FFD9D9D9"/>
      </patternFill>
    </fill>
    <fill>
      <patternFill patternType="solid">
        <fgColor rgb="FFF2F2F2"/>
        <bgColor rgb="FFF3F3F3"/>
      </patternFill>
    </fill>
  </fills>
  <borders count="45">
    <border diagonalUp="false" diagonalDown="false">
      <left/>
      <right/>
      <top/>
      <bottom/>
      <diagonal/>
    </border>
    <border diagonalUp="false" diagonalDown="false">
      <left style="thin"/>
      <right style="thin"/>
      <top style="thin"/>
      <bottom style="thin"/>
      <diagonal/>
    </border>
    <border diagonalUp="false" diagonalDown="false">
      <left style="thin">
        <color rgb="FF00B0F0"/>
      </left>
      <right style="thin">
        <color rgb="FF00B0F0"/>
      </right>
      <top style="thin">
        <color rgb="FF00B0F0"/>
      </top>
      <bottom style="thin">
        <color rgb="FF00B0F0"/>
      </bottom>
      <diagonal/>
    </border>
    <border diagonalUp="false" diagonalDown="false">
      <left style="thin">
        <color theme="7" tint="0.3999"/>
      </left>
      <right style="thin">
        <color theme="7" tint="0.3999"/>
      </right>
      <top style="thin">
        <color theme="7" tint="0.3999"/>
      </top>
      <bottom/>
      <diagonal/>
    </border>
    <border diagonalUp="false" diagonalDown="false">
      <left/>
      <right/>
      <top style="thin">
        <color rgb="FF00B0F0"/>
      </top>
      <bottom/>
      <diagonal/>
    </border>
    <border diagonalUp="false" diagonalDown="false">
      <left style="thin">
        <color theme="7" tint="0.3999"/>
      </left>
      <right style="thin">
        <color theme="7" tint="0.3999"/>
      </right>
      <top style="thin">
        <color theme="7" tint="0.3999"/>
      </top>
      <bottom style="thin">
        <color theme="7" tint="0.3999"/>
      </bottom>
      <diagonal/>
    </border>
    <border diagonalUp="false" diagonalDown="false">
      <left style="thin">
        <color rgb="FF00B0F0"/>
      </left>
      <right style="thin">
        <color rgb="FF00B0F0"/>
      </right>
      <top/>
      <bottom style="thin">
        <color rgb="FF00B0F0"/>
      </bottom>
      <diagonal/>
    </border>
    <border diagonalUp="false" diagonalDown="false">
      <left style="thin">
        <color rgb="FF00B0F0"/>
      </left>
      <right style="thin">
        <color rgb="FF00B0F0"/>
      </right>
      <top style="thin">
        <color rgb="FF00B0F0"/>
      </top>
      <bottom/>
      <diagonal/>
    </border>
    <border diagonalUp="false" diagonalDown="false">
      <left style="thin">
        <color theme="7" tint="0.3999"/>
      </left>
      <right/>
      <top style="thin">
        <color theme="7" tint="0.3999"/>
      </top>
      <bottom style="thin">
        <color theme="7" tint="0.3999"/>
      </bottom>
      <diagonal/>
    </border>
    <border diagonalUp="false" diagonalDown="false">
      <left/>
      <right style="thin">
        <color theme="7" tint="0.3999"/>
      </right>
      <top style="thin">
        <color theme="7" tint="0.3999"/>
      </top>
      <bottom style="thin">
        <color theme="7" tint="0.3999"/>
      </bottom>
      <diagonal/>
    </border>
    <border diagonalUp="false" diagonalDown="false">
      <left style="thin"/>
      <right style="thin"/>
      <top style="thin"/>
      <bottom/>
      <diagonal/>
    </border>
    <border diagonalUp="false" diagonalDown="false">
      <left style="thin"/>
      <right style="thin"/>
      <top/>
      <bottom style="thin"/>
      <diagonal/>
    </border>
    <border diagonalUp="false" diagonalDown="false">
      <left style="medium">
        <color rgb="FF83CAEB"/>
      </left>
      <right style="medium">
        <color rgb="FF83CAEB"/>
      </right>
      <top/>
      <bottom style="medium">
        <color rgb="FF83CAEB"/>
      </bottom>
      <diagonal/>
    </border>
    <border diagonalUp="false" diagonalDown="false">
      <left/>
      <right/>
      <top style="medium">
        <color theme="3" tint="0.4999"/>
      </top>
      <bottom style="medium">
        <color theme="3" tint="0.4999"/>
      </bottom>
      <diagonal/>
    </border>
    <border diagonalUp="false" diagonalDown="false">
      <left style="medium">
        <color rgb="FF83CAEB"/>
      </left>
      <right style="medium">
        <color rgb="FF83CAEB"/>
      </right>
      <top/>
      <bottom style="thick">
        <color rgb="FF45B0E1"/>
      </bottom>
      <diagonal/>
    </border>
    <border diagonalUp="false" diagonalDown="false">
      <left/>
      <right style="thin">
        <color theme="7"/>
      </right>
      <top/>
      <bottom/>
      <diagonal/>
    </border>
    <border diagonalUp="false" diagonalDown="false">
      <left style="thin">
        <color theme="7"/>
      </left>
      <right style="thin">
        <color theme="7"/>
      </right>
      <top style="thin">
        <color theme="7"/>
      </top>
      <bottom style="thin">
        <color theme="7"/>
      </bottom>
      <diagonal/>
    </border>
    <border diagonalUp="false" diagonalDown="false">
      <left style="thin">
        <color theme="7"/>
      </left>
      <right/>
      <top style="thin">
        <color theme="7"/>
      </top>
      <bottom style="thin">
        <color theme="7"/>
      </bottom>
      <diagonal/>
    </border>
    <border diagonalUp="false" diagonalDown="false">
      <left style="medium">
        <color rgb="FF83CAEB"/>
      </left>
      <right style="medium">
        <color rgb="FF83CAEB"/>
      </right>
      <top style="medium">
        <color rgb="FF83CAEB"/>
      </top>
      <bottom style="medium">
        <color rgb="FF83CAEB"/>
      </bottom>
      <diagonal/>
    </border>
    <border diagonalUp="false" diagonalDown="false">
      <left style="medium">
        <color rgb="FF83CAEB"/>
      </left>
      <right style="medium">
        <color rgb="FF83CAEB"/>
      </right>
      <top style="medium">
        <color rgb="FF83CAEB"/>
      </top>
      <bottom/>
      <diagonal/>
    </border>
    <border diagonalUp="false" diagonalDown="false">
      <left/>
      <right style="medium">
        <color rgb="FF83CAEB"/>
      </right>
      <top/>
      <bottom style="medium">
        <color rgb="FF83CAEB"/>
      </bottom>
      <diagonal/>
    </border>
    <border diagonalUp="false" diagonalDown="false">
      <left style="medium">
        <color rgb="FF83CAEB"/>
      </left>
      <right style="medium">
        <color rgb="FF83CAEB"/>
      </right>
      <top style="medium">
        <color rgb="FF83CAEB"/>
      </top>
      <bottom style="thick">
        <color rgb="FF45B0E1"/>
      </bottom>
      <diagonal/>
    </border>
    <border diagonalUp="false" diagonalDown="false">
      <left/>
      <right/>
      <top style="medium">
        <color rgb="FF83CAEB"/>
      </top>
      <bottom/>
      <diagonal/>
    </border>
    <border diagonalUp="false" diagonalDown="false">
      <left style="medium">
        <color rgb="FF83CAEB"/>
      </left>
      <right/>
      <top style="medium">
        <color rgb="FF83CAEB"/>
      </top>
      <bottom style="thick">
        <color rgb="FF45B0E1"/>
      </bottom>
      <diagonal/>
    </border>
    <border diagonalUp="false" diagonalDown="false">
      <left/>
      <right/>
      <top style="thin"/>
      <bottom style="thin"/>
      <diagonal/>
    </border>
    <border diagonalUp="false" diagonalDown="false">
      <left/>
      <right/>
      <top/>
      <bottom style="medium">
        <color rgb="FF83CAEB"/>
      </bottom>
      <diagonal/>
    </border>
    <border diagonalUp="false" diagonalDown="false">
      <left style="medium">
        <color rgb="FF83CAEB"/>
      </left>
      <right/>
      <top/>
      <bottom/>
      <diagonal/>
    </border>
    <border diagonalUp="false" diagonalDown="false">
      <left style="medium">
        <color theme="3" tint="0.4999"/>
      </left>
      <right style="medium">
        <color theme="3" tint="0.4999"/>
      </right>
      <top style="medium">
        <color theme="3" tint="0.4999"/>
      </top>
      <bottom style="medium">
        <color theme="3" tint="0.4999"/>
      </bottom>
      <diagonal/>
    </border>
    <border diagonalUp="false" diagonalDown="false">
      <left style="medium">
        <color theme="7" tint="0.3999"/>
      </left>
      <right/>
      <top style="medium">
        <color theme="7" tint="0.3999"/>
      </top>
      <bottom/>
      <diagonal/>
    </border>
    <border diagonalUp="false" diagonalDown="false">
      <left/>
      <right/>
      <top style="medium">
        <color theme="7" tint="0.3999"/>
      </top>
      <bottom/>
      <diagonal/>
    </border>
    <border diagonalUp="false" diagonalDown="false">
      <left/>
      <right style="medium">
        <color theme="7" tint="0.3999"/>
      </right>
      <top style="medium">
        <color theme="7" tint="0.3999"/>
      </top>
      <bottom/>
      <diagonal/>
    </border>
    <border diagonalUp="false" diagonalDown="false">
      <left style="medium">
        <color theme="7" tint="0.3999"/>
      </left>
      <right/>
      <top/>
      <bottom/>
      <diagonal/>
    </border>
    <border diagonalUp="false" diagonalDown="false">
      <left/>
      <right style="medium">
        <color theme="7" tint="0.3999"/>
      </right>
      <top/>
      <bottom/>
      <diagonal/>
    </border>
    <border diagonalUp="false" diagonalDown="false">
      <left style="medium">
        <color theme="7" tint="0.3999"/>
      </left>
      <right style="medium">
        <color theme="7" tint="0.3999"/>
      </right>
      <top style="medium">
        <color theme="7" tint="0.3999"/>
      </top>
      <bottom style="medium">
        <color theme="7" tint="0.3999"/>
      </bottom>
      <diagonal/>
    </border>
    <border diagonalUp="false" diagonalDown="false">
      <left style="medium">
        <color theme="7" tint="0.3999"/>
      </left>
      <right/>
      <top/>
      <bottom style="medium">
        <color theme="7" tint="0.3999"/>
      </bottom>
      <diagonal/>
    </border>
    <border diagonalUp="false" diagonalDown="false">
      <left/>
      <right/>
      <top/>
      <bottom style="medium">
        <color theme="7" tint="0.3999"/>
      </bottom>
      <diagonal/>
    </border>
    <border diagonalUp="false" diagonalDown="false">
      <left/>
      <right style="medium">
        <color theme="7" tint="0.3999"/>
      </right>
      <top/>
      <bottom style="medium">
        <color theme="7" tint="0.3999"/>
      </bottom>
      <diagonal/>
    </border>
    <border diagonalUp="false" diagonalDown="false">
      <left/>
      <right style="thin">
        <color rgb="FF00B0F0"/>
      </right>
      <top style="thin">
        <color rgb="FF00B0F0"/>
      </top>
      <bottom style="thin">
        <color rgb="FF00B0F0"/>
      </bottom>
      <diagonal/>
    </border>
    <border diagonalUp="false" diagonalDown="false">
      <left style="thin">
        <color theme="7" tint="0.3999"/>
      </left>
      <right style="thin">
        <color rgb="FF00B0F0"/>
      </right>
      <top style="thin">
        <color rgb="FF00B0F0"/>
      </top>
      <bottom style="thin">
        <color rgb="FF00B0F0"/>
      </bottom>
      <diagonal/>
    </border>
    <border diagonalUp="false" diagonalDown="false">
      <left/>
      <right/>
      <top/>
      <bottom style="thin">
        <color theme="3" tint="0.4999"/>
      </bottom>
      <diagonal/>
    </border>
    <border diagonalUp="false" diagonalDown="false">
      <left/>
      <right/>
      <top style="thin">
        <color rgb="FF00B0F0"/>
      </top>
      <bottom style="thin">
        <color rgb="FF00B0F0"/>
      </bottom>
      <diagonal/>
    </border>
    <border diagonalUp="false" diagonalDown="false">
      <left style="thin">
        <color theme="4" tint="0.3999"/>
      </left>
      <right style="thin">
        <color theme="4" tint="0.3999"/>
      </right>
      <top style="thin">
        <color theme="4" tint="0.3999"/>
      </top>
      <bottom style="thin">
        <color theme="4" tint="0.3999"/>
      </bottom>
      <diagonal/>
    </border>
    <border diagonalUp="false" diagonalDown="false">
      <left style="thin">
        <color rgb="FF00B0F0"/>
      </left>
      <right/>
      <top style="thin">
        <color rgb="FF00B0F0"/>
      </top>
      <bottom style="thin">
        <color rgb="FF00B0F0"/>
      </bottom>
      <diagonal/>
    </border>
    <border diagonalUp="false" diagonalDown="false">
      <left style="thin">
        <color rgb="FF00B0F0"/>
      </left>
      <right style="thin">
        <color rgb="FF00B0F0"/>
      </right>
      <top/>
      <bottom/>
      <diagonal/>
    </border>
    <border diagonalUp="false" diagonalDown="false">
      <left style="thin">
        <color rgb="FF666666"/>
      </left>
      <right style="thin">
        <color rgb="FF666666"/>
      </right>
      <top style="thin">
        <color rgb="FF666666"/>
      </top>
      <bottom style="thin">
        <color rgb="FF666666"/>
      </bottom>
      <diagonal/>
    </border>
  </borders>
  <cellStyleXfs count="3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xf numFmtId="165" fontId="0" fillId="0" borderId="0" applyFont="true" applyBorder="false" applyAlignment="true" applyProtection="false">
      <alignment horizontal="general" vertical="bottom" textRotation="0" wrapText="false" indent="0" shrinkToFit="false"/>
    </xf>
    <xf numFmtId="165" fontId="5" fillId="0" borderId="0" applyFont="true" applyBorder="true" applyAlignment="true" applyProtection="true">
      <alignment horizontal="general" vertical="bottom" textRotation="0" wrapText="false" indent="0" shrinkToFit="false"/>
      <protection locked="true" hidden="false"/>
    </xf>
    <xf numFmtId="165" fontId="0" fillId="0" borderId="0" applyFont="true" applyBorder="false" applyAlignment="true" applyProtection="false">
      <alignment horizontal="general" vertical="bottom" textRotation="0" wrapText="false" indent="0" shrinkToFit="false"/>
    </xf>
    <xf numFmtId="165"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6" fontId="9"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true" applyProtection="false">
      <alignment horizontal="general" vertical="bottom" textRotation="0" wrapText="false" indent="0" shrinkToFit="false"/>
    </xf>
  </cellStyleXfs>
  <cellXfs count="650">
    <xf numFmtId="164" fontId="0" fillId="0" borderId="0" xfId="0" applyFont="false" applyBorder="false" applyAlignment="false" applyProtection="false">
      <alignment horizontal="general" vertical="bottom" textRotation="0" wrapText="false" indent="0" shrinkToFit="false"/>
      <protection locked="true" hidden="false"/>
    </xf>
    <xf numFmtId="164" fontId="10" fillId="0" borderId="0" xfId="0" applyFont="true" applyBorder="true" applyAlignment="true" applyProtection="false">
      <alignment horizontal="center" vertical="center"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8" fontId="13" fillId="0" borderId="1" xfId="0" applyFont="true" applyBorder="true" applyAlignment="true" applyProtection="false">
      <alignment horizontal="center" vertical="bottom" textRotation="0" wrapText="false" indent="0" shrinkToFit="false"/>
      <protection locked="true" hidden="false"/>
    </xf>
    <xf numFmtId="164" fontId="14" fillId="0" borderId="0" xfId="0" applyFont="true" applyBorder="true" applyAlignment="true" applyProtection="false">
      <alignment horizontal="left" vertical="center" textRotation="0" wrapText="true" indent="0" shrinkToFit="false"/>
      <protection locked="true" hidden="false"/>
    </xf>
    <xf numFmtId="164" fontId="16" fillId="2" borderId="1" xfId="0" applyFont="true" applyBorder="true" applyAlignment="true" applyProtection="false">
      <alignment horizontal="left" vertical="center" textRotation="0" wrapText="true" indent="0" shrinkToFit="false"/>
      <protection locked="true" hidden="false"/>
    </xf>
    <xf numFmtId="164" fontId="5" fillId="0" borderId="0" xfId="29" applyFont="true" applyBorder="false" applyAlignment="false" applyProtection="false">
      <alignment horizontal="general" vertical="bottom" textRotation="0" wrapText="false" indent="0" shrinkToFit="false"/>
      <protection locked="true" hidden="false"/>
    </xf>
    <xf numFmtId="164" fontId="18" fillId="0" borderId="0" xfId="29" applyFont="true" applyBorder="true" applyAlignment="true" applyProtection="false">
      <alignment horizontal="center" vertical="center" textRotation="0" wrapText="false" indent="0" shrinkToFit="false"/>
      <protection locked="true" hidden="false"/>
    </xf>
    <xf numFmtId="164" fontId="19" fillId="0" borderId="0" xfId="29" applyFont="true" applyBorder="false" applyAlignment="true" applyProtection="false">
      <alignment horizontal="center" vertical="bottom" textRotation="0" wrapText="false" indent="0" shrinkToFit="false"/>
      <protection locked="true" hidden="false"/>
    </xf>
    <xf numFmtId="164" fontId="20" fillId="0" borderId="0" xfId="29" applyFont="true" applyBorder="true" applyAlignment="true" applyProtection="false">
      <alignment horizontal="left" vertical="center" textRotation="0" wrapText="true" indent="0" shrinkToFit="false"/>
      <protection locked="true" hidden="false"/>
    </xf>
    <xf numFmtId="164" fontId="5" fillId="0" borderId="0" xfId="29" applyFont="true" applyBorder="false" applyAlignment="true" applyProtection="false">
      <alignment horizontal="general" vertical="bottom" textRotation="0" wrapText="true" indent="0" shrinkToFit="false"/>
      <protection locked="true" hidden="false"/>
    </xf>
    <xf numFmtId="169" fontId="5" fillId="0" borderId="0" xfId="29" applyFont="true" applyBorder="false" applyAlignment="true" applyProtection="false">
      <alignment horizontal="right" vertical="bottom" textRotation="0" wrapText="false" indent="0" shrinkToFit="false"/>
      <protection locked="true" hidden="false"/>
    </xf>
    <xf numFmtId="164" fontId="21" fillId="0" borderId="0" xfId="29" applyFont="true" applyBorder="false" applyAlignment="true" applyProtection="false">
      <alignment horizontal="general" vertical="center" textRotation="0" wrapText="true" indent="0" shrinkToFit="false"/>
      <protection locked="true" hidden="false"/>
    </xf>
    <xf numFmtId="164" fontId="22" fillId="0" borderId="0" xfId="29" applyFont="true" applyBorder="true" applyAlignment="true" applyProtection="false">
      <alignment horizontal="left" vertical="center" textRotation="0" wrapText="true" indent="0" shrinkToFit="false"/>
      <protection locked="true" hidden="false"/>
    </xf>
    <xf numFmtId="164" fontId="5" fillId="0" borderId="0" xfId="29" applyFont="true" applyBorder="false" applyAlignment="true" applyProtection="false">
      <alignment horizontal="general" vertical="center" textRotation="0" wrapText="false" indent="0" shrinkToFit="false"/>
      <protection locked="true" hidden="false"/>
    </xf>
    <xf numFmtId="164" fontId="5" fillId="0" borderId="0" xfId="29" applyFont="true" applyBorder="false" applyAlignment="true" applyProtection="false">
      <alignment horizontal="left" vertical="center" textRotation="0" wrapText="true" indent="0" shrinkToFit="false"/>
      <protection locked="true" hidden="false"/>
    </xf>
    <xf numFmtId="164" fontId="0" fillId="0" borderId="0" xfId="29" applyFont="true" applyBorder="false" applyAlignment="true" applyProtection="false">
      <alignment horizontal="left" vertical="center" textRotation="0" wrapText="true" indent="0" shrinkToFit="false"/>
      <protection locked="true" hidden="false"/>
    </xf>
    <xf numFmtId="169" fontId="5" fillId="3" borderId="1" xfId="29" applyFont="true" applyBorder="true" applyAlignment="true" applyProtection="true">
      <alignment horizontal="right" vertical="center" textRotation="0" wrapText="false" indent="0" shrinkToFit="false"/>
      <protection locked="false" hidden="false"/>
    </xf>
    <xf numFmtId="170" fontId="5" fillId="0" borderId="0" xfId="29" applyFont="true" applyBorder="false" applyAlignment="true" applyProtection="false">
      <alignment horizontal="center" vertical="center" textRotation="0" wrapText="true" indent="0" shrinkToFit="false"/>
      <protection locked="true" hidden="false"/>
    </xf>
    <xf numFmtId="164" fontId="5" fillId="0" borderId="0" xfId="29" applyFont="true" applyBorder="false" applyAlignment="true" applyProtection="false">
      <alignment horizontal="center" vertical="center" textRotation="0" wrapText="true" indent="0" shrinkToFit="false"/>
      <protection locked="true" hidden="false"/>
    </xf>
    <xf numFmtId="169" fontId="5" fillId="4" borderId="1" xfId="29" applyFont="true" applyBorder="true" applyAlignment="true" applyProtection="true">
      <alignment horizontal="right" vertical="center" textRotation="0" wrapText="false" indent="0" shrinkToFit="false"/>
      <protection locked="false" hidden="false"/>
    </xf>
    <xf numFmtId="169" fontId="5" fillId="4" borderId="1" xfId="29" applyFont="true" applyBorder="true" applyAlignment="true" applyProtection="true">
      <alignment horizontal="right" vertical="center" textRotation="0" wrapText="true" indent="0" shrinkToFit="false"/>
      <protection locked="false" hidden="false"/>
    </xf>
    <xf numFmtId="164" fontId="24" fillId="0" borderId="0" xfId="29" applyFont="true" applyBorder="true" applyAlignment="true" applyProtection="false">
      <alignment horizontal="center" vertical="center" textRotation="0" wrapText="true" indent="0" shrinkToFit="false"/>
      <protection locked="true" hidden="false"/>
    </xf>
    <xf numFmtId="164" fontId="25" fillId="3" borderId="1" xfId="29" applyFont="true" applyBorder="true" applyAlignment="true" applyProtection="true">
      <alignment horizontal="left" vertical="center" textRotation="0" wrapText="true" indent="0" shrinkToFit="false"/>
      <protection locked="false" hidden="false"/>
    </xf>
    <xf numFmtId="164" fontId="5" fillId="0" borderId="0" xfId="29" applyFont="true" applyBorder="false" applyAlignment="true" applyProtection="false">
      <alignment horizontal="general" vertical="center" textRotation="0" wrapText="true" indent="0" shrinkToFit="false"/>
      <protection locked="true" hidden="false"/>
    </xf>
    <xf numFmtId="164" fontId="5" fillId="0" borderId="0" xfId="29" applyFont="true" applyBorder="true" applyAlignment="true" applyProtection="false">
      <alignment horizontal="left" vertical="top" textRotation="0" wrapText="false" indent="0" shrinkToFit="false"/>
      <protection locked="true" hidden="false"/>
    </xf>
    <xf numFmtId="164" fontId="23" fillId="0" borderId="0" xfId="29" applyFont="true" applyBorder="false" applyAlignment="true" applyProtection="false">
      <alignment horizontal="general" vertical="center" textRotation="0" wrapText="false" indent="0" shrinkToFit="false"/>
      <protection locked="true" hidden="false"/>
    </xf>
    <xf numFmtId="164" fontId="23" fillId="0" borderId="0" xfId="29" applyFont="true" applyBorder="false" applyAlignment="true" applyProtection="false">
      <alignment horizontal="general" vertical="bottom" textRotation="0" wrapText="true" indent="0" shrinkToFit="false"/>
      <protection locked="true" hidden="false"/>
    </xf>
    <xf numFmtId="164" fontId="23" fillId="0" borderId="0" xfId="29"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left" vertical="center" textRotation="0" wrapText="false" indent="0" shrinkToFit="false"/>
      <protection locked="true" hidden="false"/>
    </xf>
    <xf numFmtId="164" fontId="27" fillId="0" borderId="0" xfId="0" applyFont="true" applyBorder="false" applyAlignment="true" applyProtection="false">
      <alignment horizontal="left" vertical="center" textRotation="0" wrapText="true" indent="0" shrinkToFit="false"/>
      <protection locked="true" hidden="false"/>
    </xf>
    <xf numFmtId="164" fontId="0" fillId="0" borderId="0" xfId="0" applyFont="false" applyBorder="false" applyAlignment="true" applyProtection="false">
      <alignment horizontal="left" vertical="center" textRotation="0" wrapText="true" indent="0" shrinkToFit="false"/>
      <protection locked="true" hidden="false"/>
    </xf>
    <xf numFmtId="164" fontId="27" fillId="0" borderId="2" xfId="0" applyFont="true" applyBorder="true" applyAlignment="true" applyProtection="false">
      <alignment horizontal="left" vertical="center" textRotation="0" wrapText="true" indent="0" shrinkToFit="false"/>
      <protection locked="true" hidden="false"/>
    </xf>
    <xf numFmtId="164" fontId="0" fillId="0" borderId="2" xfId="0" applyFont="true" applyBorder="true" applyAlignment="true" applyProtection="false">
      <alignment horizontal="left" vertical="center" textRotation="0" wrapText="true" indent="0" shrinkToFit="false"/>
      <protection locked="true" hidden="false"/>
    </xf>
    <xf numFmtId="164" fontId="0" fillId="0" borderId="2" xfId="0" applyFont="false" applyBorder="true" applyAlignment="true" applyProtection="false">
      <alignment horizontal="right" vertical="center" textRotation="0" wrapText="true" indent="0" shrinkToFit="false"/>
      <protection locked="true" hidden="false"/>
    </xf>
    <xf numFmtId="164" fontId="0" fillId="3" borderId="2" xfId="0" applyFont="false" applyBorder="true" applyAlignment="true" applyProtection="true">
      <alignment horizontal="right" vertical="center" textRotation="0" wrapText="true" indent="0" shrinkToFit="false"/>
      <protection locked="fals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28" fillId="0" borderId="0" xfId="0" applyFont="true" applyBorder="true" applyAlignment="true" applyProtection="false">
      <alignment horizontal="left" vertical="center" textRotation="0" wrapText="true" indent="0" shrinkToFit="false"/>
      <protection locked="true" hidden="false"/>
    </xf>
    <xf numFmtId="164" fontId="27" fillId="0" borderId="2" xfId="0" applyFont="true" applyBorder="true" applyAlignment="true" applyProtection="false">
      <alignment horizontal="left" vertical="center" textRotation="0" wrapText="false" indent="0" shrinkToFit="false"/>
      <protection locked="true" hidden="false"/>
    </xf>
    <xf numFmtId="164" fontId="0" fillId="3" borderId="2" xfId="0" applyFont="false" applyBorder="true" applyAlignment="true" applyProtection="true">
      <alignment horizontal="left" vertical="center" textRotation="0" wrapText="true" indent="0" shrinkToFit="false"/>
      <protection locked="false" hidden="false"/>
    </xf>
    <xf numFmtId="164" fontId="6" fillId="0" borderId="0" xfId="26" applyFont="true" applyBorder="false" applyAlignment="false" applyProtection="false">
      <alignment horizontal="general" vertical="bottom" textRotation="0" wrapText="false" indent="0" shrinkToFit="false"/>
      <protection locked="true" hidden="false"/>
    </xf>
    <xf numFmtId="164" fontId="27" fillId="0" borderId="2" xfId="0" applyFont="true" applyBorder="true" applyAlignment="true" applyProtection="false">
      <alignment horizontal="left" vertical="bottom" textRotation="0" wrapText="false" indent="0" shrinkToFit="false"/>
      <protection locked="true" hidden="false"/>
    </xf>
    <xf numFmtId="164" fontId="27" fillId="0" borderId="2" xfId="0" applyFont="true" applyBorder="true" applyAlignment="true" applyProtection="false">
      <alignment horizontal="center" vertical="bottom" textRotation="0" wrapText="false" indent="0" shrinkToFit="false"/>
      <protection locked="true" hidden="false"/>
    </xf>
    <xf numFmtId="164" fontId="0" fillId="3" borderId="2" xfId="0" applyFont="false" applyBorder="true" applyAlignment="true" applyProtection="true">
      <alignment horizontal="left" vertical="bottom" textRotation="0" wrapText="false" indent="0" shrinkToFit="false"/>
      <protection locked="false" hidden="false"/>
    </xf>
    <xf numFmtId="164" fontId="0" fillId="3" borderId="2" xfId="0" applyFont="false" applyBorder="true" applyAlignment="true" applyProtection="true">
      <alignment horizontal="right" vertical="bottom" textRotation="0" wrapText="false" indent="0" shrinkToFit="false"/>
      <protection locked="false" hidden="false"/>
    </xf>
    <xf numFmtId="165" fontId="0" fillId="3" borderId="2" xfId="21" applyFont="true" applyBorder="true" applyAlignment="true" applyProtection="true">
      <alignment horizontal="right" vertical="bottom" textRotation="0" wrapText="false" indent="0" shrinkToFit="false"/>
      <protection locked="false" hidden="false"/>
    </xf>
    <xf numFmtId="165" fontId="0" fillId="4" borderId="2" xfId="21" applyFont="true" applyBorder="true" applyAlignment="true" applyProtection="true">
      <alignment horizontal="right" vertical="bottom" textRotation="0" wrapText="false" indent="0" shrinkToFit="false"/>
      <protection locked="false" hidden="false"/>
    </xf>
    <xf numFmtId="165" fontId="0" fillId="0" borderId="2" xfId="21" applyFont="true" applyBorder="true" applyAlignment="true" applyProtection="false">
      <alignment horizontal="right" vertical="bottom" textRotation="0" wrapText="false" indent="0" shrinkToFit="false"/>
      <protection locked="true" hidden="false"/>
    </xf>
    <xf numFmtId="164" fontId="0" fillId="0" borderId="2" xfId="0" applyFont="false" applyBorder="true" applyAlignment="true" applyProtection="false">
      <alignment horizontal="left" vertical="bottom" textRotation="0" wrapText="false" indent="0" shrinkToFit="false"/>
      <protection locked="true" hidden="false"/>
    </xf>
    <xf numFmtId="171" fontId="29" fillId="5" borderId="2" xfId="0" applyFont="true" applyBorder="true" applyAlignment="true" applyProtection="false">
      <alignment horizontal="right" vertical="center" textRotation="0" wrapText="true" indent="0" shrinkToFit="false"/>
      <protection locked="true" hidden="false"/>
    </xf>
    <xf numFmtId="164" fontId="25" fillId="3" borderId="2" xfId="0" applyFont="true" applyBorder="true" applyAlignment="true" applyProtection="true">
      <alignment horizontal="left" vertical="center" textRotation="0" wrapText="true" indent="0" shrinkToFit="false"/>
      <protection locked="false" hidden="false"/>
    </xf>
    <xf numFmtId="164" fontId="25" fillId="3" borderId="2" xfId="0" applyFont="true" applyBorder="true" applyAlignment="true" applyProtection="true">
      <alignment horizontal="general" vertical="center" textRotation="0" wrapText="true" indent="0" shrinkToFit="false"/>
      <protection locked="false" hidden="false"/>
    </xf>
    <xf numFmtId="172" fontId="25" fillId="3" borderId="2" xfId="21" applyFont="true" applyBorder="true" applyAlignment="true" applyProtection="true">
      <alignment horizontal="right" vertical="center" textRotation="0" wrapText="true" indent="0" shrinkToFit="false"/>
      <protection locked="false" hidden="false"/>
    </xf>
    <xf numFmtId="164" fontId="25" fillId="0" borderId="2" xfId="0" applyFont="true" applyBorder="true" applyAlignment="true" applyProtection="false">
      <alignment horizontal="left" vertical="center" textRotation="0" wrapText="true" indent="0" shrinkToFit="false"/>
      <protection locked="true" hidden="false"/>
    </xf>
    <xf numFmtId="172" fontId="25" fillId="0" borderId="2" xfId="21" applyFont="true" applyBorder="true" applyAlignment="true" applyProtection="false">
      <alignment horizontal="right" vertical="center" textRotation="0" wrapText="true" indent="0" shrinkToFit="false"/>
      <protection locked="true" hidden="false"/>
    </xf>
    <xf numFmtId="165" fontId="25" fillId="3" borderId="2" xfId="21" applyFont="true" applyBorder="true" applyAlignment="true" applyProtection="true">
      <alignment horizontal="right" vertical="center" textRotation="0" wrapText="true" indent="0" shrinkToFit="false"/>
      <protection locked="false" hidden="false"/>
    </xf>
    <xf numFmtId="165" fontId="25" fillId="4" borderId="2" xfId="21" applyFont="true" applyBorder="true" applyAlignment="true" applyProtection="true">
      <alignment horizontal="right" vertical="center" textRotation="0" wrapText="true" indent="0" shrinkToFit="false"/>
      <protection locked="false" hidden="false"/>
    </xf>
    <xf numFmtId="165" fontId="25" fillId="0" borderId="2" xfId="21" applyFont="true" applyBorder="true" applyAlignment="true" applyProtection="false">
      <alignment horizontal="right" vertical="bottom" textRotation="0" wrapText="false" indent="0" shrinkToFit="false"/>
      <protection locked="true" hidden="false"/>
    </xf>
    <xf numFmtId="164" fontId="29" fillId="5" borderId="2" xfId="0" applyFont="true" applyBorder="true" applyAlignment="true" applyProtection="false">
      <alignment horizontal="right" vertical="center" textRotation="0" wrapText="true" indent="0" shrinkToFit="false"/>
      <protection locked="true" hidden="false"/>
    </xf>
    <xf numFmtId="171" fontId="29" fillId="5" borderId="2" xfId="0" applyFont="true" applyBorder="true" applyAlignment="true" applyProtection="false">
      <alignment horizontal="general" vertical="center" textRotation="0" wrapText="true" indent="0" shrinkToFit="false"/>
      <protection locked="true" hidden="false"/>
    </xf>
    <xf numFmtId="164" fontId="27" fillId="0" borderId="2" xfId="0" applyFont="true" applyBorder="true" applyAlignment="true" applyProtection="false">
      <alignment horizontal="general" vertical="center" textRotation="0" wrapText="true" indent="0" shrinkToFit="false"/>
      <protection locked="true" hidden="false"/>
    </xf>
    <xf numFmtId="164" fontId="0" fillId="3" borderId="2" xfId="0" applyFont="false" applyBorder="true" applyAlignment="true" applyProtection="true">
      <alignment horizontal="general" vertical="center" textRotation="0" wrapText="true" indent="0" shrinkToFit="false"/>
      <protection locked="false" hidden="false"/>
    </xf>
    <xf numFmtId="165" fontId="5" fillId="3" borderId="2" xfId="21" applyFont="true" applyBorder="true" applyAlignment="false" applyProtection="true">
      <alignment horizontal="general" vertical="bottom" textRotation="0" wrapText="false" indent="0" shrinkToFit="false"/>
      <protection locked="false" hidden="false"/>
    </xf>
    <xf numFmtId="173" fontId="5" fillId="3" borderId="2" xfId="21" applyFont="true" applyBorder="true" applyAlignment="false" applyProtection="true">
      <alignment horizontal="general" vertical="bottom" textRotation="0" wrapText="false" indent="0" shrinkToFit="false"/>
      <protection locked="false" hidden="false"/>
    </xf>
    <xf numFmtId="165" fontId="5" fillId="0" borderId="2" xfId="21"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true" applyProtection="false">
      <alignment horizontal="right" vertical="bottom" textRotation="0" wrapText="false" indent="0" shrinkToFit="false"/>
      <protection locked="true" hidden="false"/>
    </xf>
    <xf numFmtId="165" fontId="27" fillId="0" borderId="3" xfId="0" applyFont="true" applyBorder="true" applyAlignment="true" applyProtection="false">
      <alignment horizontal="general" vertical="center" textRotation="0" wrapText="true" indent="0" shrinkToFit="false"/>
      <protection locked="true" hidden="false"/>
    </xf>
    <xf numFmtId="164" fontId="27" fillId="0" borderId="4" xfId="0" applyFont="true" applyBorder="true" applyAlignment="true" applyProtection="false">
      <alignment horizontal="general" vertical="center" textRotation="0" wrapText="true" indent="0" shrinkToFit="false"/>
      <protection locked="true" hidden="false"/>
    </xf>
    <xf numFmtId="165" fontId="27" fillId="0" borderId="3" xfId="0" applyFont="true" applyBorder="true" applyAlignment="true" applyProtection="false">
      <alignment horizontal="right" vertical="center" textRotation="0" wrapText="true" indent="0" shrinkToFit="false"/>
      <protection locked="true" hidden="false"/>
    </xf>
    <xf numFmtId="164" fontId="27" fillId="0" borderId="5" xfId="0" applyFont="true" applyBorder="true" applyAlignment="true" applyProtection="false">
      <alignment horizontal="left" vertical="center" textRotation="0" wrapText="true" indent="0" shrinkToFit="false"/>
      <protection locked="true" hidden="false"/>
    </xf>
    <xf numFmtId="164" fontId="27" fillId="0" borderId="6" xfId="0" applyFont="true" applyBorder="true" applyAlignment="true" applyProtection="false">
      <alignment horizontal="general" vertical="center" textRotation="0" wrapText="true" indent="0" shrinkToFit="false"/>
      <protection locked="true" hidden="false"/>
    </xf>
    <xf numFmtId="164" fontId="27" fillId="0" borderId="6" xfId="0" applyFont="true" applyBorder="true" applyAlignment="true" applyProtection="false">
      <alignment horizontal="left" vertical="center" textRotation="0" wrapText="true" indent="0" shrinkToFit="false"/>
      <protection locked="true" hidden="false"/>
    </xf>
    <xf numFmtId="165" fontId="5" fillId="0" borderId="2" xfId="21" applyFont="true" applyBorder="true" applyAlignment="true" applyProtection="false">
      <alignment horizontal="right" vertical="bottom" textRotation="0" wrapText="false" indent="0" shrinkToFit="false"/>
      <protection locked="true" hidden="false"/>
    </xf>
    <xf numFmtId="164" fontId="27" fillId="0" borderId="6" xfId="0" applyFont="true" applyBorder="true" applyAlignment="true" applyProtection="false">
      <alignment horizontal="center" vertical="center" textRotation="0" wrapText="tru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4" fontId="0" fillId="0" borderId="2" xfId="0" applyFont="true" applyBorder="true" applyAlignment="true" applyProtection="false">
      <alignment horizontal="general" vertical="center" textRotation="0" wrapText="true" indent="0" shrinkToFit="false"/>
      <protection locked="true" hidden="false"/>
    </xf>
    <xf numFmtId="164" fontId="0" fillId="3" borderId="2" xfId="0" applyFont="false" applyBorder="true" applyAlignment="true" applyProtection="true">
      <alignment horizontal="center" vertical="center" textRotation="0" wrapText="true" indent="0" shrinkToFit="false"/>
      <protection locked="false" hidden="false"/>
    </xf>
    <xf numFmtId="165" fontId="5" fillId="0" borderId="2" xfId="21" applyFont="true" applyBorder="true" applyAlignment="false" applyProtection="false">
      <alignment horizontal="general" vertical="bottom" textRotation="0" wrapText="false" indent="0" shrinkToFit="false"/>
      <protection locked="true" hidden="false"/>
    </xf>
    <xf numFmtId="164" fontId="0" fillId="0" borderId="2" xfId="0" applyFont="false" applyBorder="true" applyAlignment="true" applyProtection="false">
      <alignment horizontal="center" vertical="center" textRotation="0" wrapText="true" indent="0" shrinkToFit="false"/>
      <protection locked="true" hidden="false"/>
    </xf>
    <xf numFmtId="174" fontId="29" fillId="5" borderId="2" xfId="21" applyFont="true" applyBorder="true" applyAlignment="true" applyProtection="false">
      <alignment horizontal="right" vertical="center" textRotation="0" wrapText="true" indent="0" shrinkToFit="false"/>
      <protection locked="true" hidden="false"/>
    </xf>
    <xf numFmtId="175" fontId="29" fillId="5" borderId="2" xfId="21" applyFont="true" applyBorder="true" applyAlignment="true" applyProtection="false">
      <alignment horizontal="general" vertical="center" textRotation="0" wrapText="true" indent="0" shrinkToFit="false"/>
      <protection locked="true" hidden="false"/>
    </xf>
    <xf numFmtId="164" fontId="27" fillId="0" borderId="2" xfId="0" applyFont="true" applyBorder="true" applyAlignment="true" applyProtection="false">
      <alignment horizontal="center" vertical="center" textRotation="0" wrapText="true" indent="0" shrinkToFit="false"/>
      <protection locked="true" hidden="false"/>
    </xf>
    <xf numFmtId="164" fontId="0" fillId="3" borderId="2" xfId="0" applyFont="false" applyBorder="true" applyAlignment="true" applyProtection="true">
      <alignment horizontal="left" vertical="bottom" textRotation="0" wrapText="true" indent="0" shrinkToFit="false"/>
      <protection locked="false" hidden="false"/>
    </xf>
    <xf numFmtId="164" fontId="31" fillId="0" borderId="2" xfId="0" applyFont="true" applyBorder="true" applyAlignment="true" applyProtection="false">
      <alignment horizontal="left" vertical="center" textRotation="0" wrapText="true" indent="0" shrinkToFit="false"/>
      <protection locked="true" hidden="false"/>
    </xf>
    <xf numFmtId="164" fontId="32" fillId="3" borderId="2" xfId="0" applyFont="true" applyBorder="true" applyAlignment="true" applyProtection="true">
      <alignment horizontal="left" vertical="center" textRotation="0" wrapText="true" indent="0" shrinkToFit="false"/>
      <protection locked="false" hidden="false"/>
    </xf>
    <xf numFmtId="164" fontId="28" fillId="0" borderId="0" xfId="0" applyFont="true" applyBorder="true" applyAlignment="true" applyProtection="false">
      <alignment horizontal="left" vertical="bottom" textRotation="0" wrapText="true" indent="0" shrinkToFit="false"/>
      <protection locked="true" hidden="false"/>
    </xf>
    <xf numFmtId="164" fontId="33" fillId="0" borderId="0" xfId="0" applyFont="true" applyBorder="false" applyAlignment="true" applyProtection="false">
      <alignment horizontal="left" vertical="center" textRotation="0" wrapText="false" indent="0" shrinkToFit="false"/>
      <protection locked="true" hidden="false"/>
    </xf>
    <xf numFmtId="164" fontId="20" fillId="0" borderId="0" xfId="0" applyFont="true" applyBorder="true" applyAlignment="true" applyProtection="false">
      <alignment horizontal="left" vertical="center" textRotation="0" wrapText="false" indent="0" shrinkToFit="false"/>
      <protection locked="true" hidden="false"/>
    </xf>
    <xf numFmtId="164" fontId="34" fillId="0" borderId="2" xfId="0" applyFont="true" applyBorder="true" applyAlignment="true" applyProtection="false">
      <alignment horizontal="left" vertical="center" textRotation="0" wrapText="true" indent="0" shrinkToFit="false"/>
      <protection locked="true" hidden="false"/>
    </xf>
    <xf numFmtId="164" fontId="34" fillId="0" borderId="2" xfId="0" applyFont="true" applyBorder="true" applyAlignment="true" applyProtection="false">
      <alignment horizontal="center" vertical="center" textRotation="0" wrapText="true" indent="0" shrinkToFit="false"/>
      <protection locked="true" hidden="false"/>
    </xf>
    <xf numFmtId="164" fontId="34" fillId="0" borderId="0" xfId="0" applyFont="true" applyBorder="false" applyAlignment="true" applyProtection="false">
      <alignment horizontal="center" vertical="center" textRotation="0" wrapText="true" indent="0" shrinkToFit="false"/>
      <protection locked="true" hidden="false"/>
    </xf>
    <xf numFmtId="164" fontId="0" fillId="4" borderId="2" xfId="0" applyFont="false" applyBorder="true" applyAlignment="true" applyProtection="true">
      <alignment horizontal="left" vertical="center" textRotation="0" wrapText="true" indent="0" shrinkToFit="false"/>
      <protection locked="false" hidden="false"/>
    </xf>
    <xf numFmtId="165" fontId="0" fillId="3" borderId="2" xfId="21" applyFont="true" applyBorder="true" applyAlignment="true" applyProtection="true">
      <alignment horizontal="right" vertical="center" textRotation="0" wrapText="true" indent="0" shrinkToFit="false"/>
      <protection locked="false" hidden="false"/>
    </xf>
    <xf numFmtId="164" fontId="0" fillId="4" borderId="2" xfId="0" applyFont="false" applyBorder="true" applyAlignment="true" applyProtection="true">
      <alignment horizontal="center" vertical="center" textRotation="0" wrapText="true" indent="0" shrinkToFit="false"/>
      <protection locked="false" hidden="false"/>
    </xf>
    <xf numFmtId="164" fontId="0" fillId="4" borderId="2" xfId="0" applyFont="false" applyBorder="true" applyAlignment="true" applyProtection="true">
      <alignment horizontal="center" vertical="bottom" textRotation="0" wrapText="false" indent="0" shrinkToFit="false"/>
      <protection locked="false" hidden="false"/>
    </xf>
    <xf numFmtId="176" fontId="34" fillId="0" borderId="2" xfId="0" applyFont="true" applyBorder="true" applyAlignment="true" applyProtection="false">
      <alignment horizontal="right" vertical="center" textRotation="0" wrapText="true" indent="0" shrinkToFit="false"/>
      <protection locked="true" hidden="false"/>
    </xf>
    <xf numFmtId="176" fontId="34" fillId="0" borderId="0" xfId="0" applyFont="true" applyBorder="false" applyAlignment="true" applyProtection="false">
      <alignment horizontal="right" vertical="center" textRotation="0" wrapText="true" indent="0" shrinkToFit="false"/>
      <protection locked="true" hidden="false"/>
    </xf>
    <xf numFmtId="164" fontId="0" fillId="0" borderId="7" xfId="0" applyFont="true" applyBorder="true" applyAlignment="true" applyProtection="false">
      <alignment horizontal="left" vertical="center" textRotation="0" wrapText="true" indent="0" shrinkToFit="false"/>
      <protection locked="true" hidden="false"/>
    </xf>
    <xf numFmtId="164" fontId="0" fillId="4" borderId="7" xfId="0" applyFont="false" applyBorder="true" applyAlignment="true" applyProtection="true">
      <alignment horizontal="left" vertical="center" textRotation="0" wrapText="true" indent="0" shrinkToFit="false"/>
      <protection locked="false" hidden="false"/>
    </xf>
    <xf numFmtId="164" fontId="0" fillId="3" borderId="7" xfId="0" applyFont="false" applyBorder="true" applyAlignment="true" applyProtection="true">
      <alignment horizontal="left" vertical="center" textRotation="0" wrapText="true" indent="0" shrinkToFit="false"/>
      <protection locked="false" hidden="false"/>
    </xf>
    <xf numFmtId="164" fontId="0" fillId="3" borderId="7" xfId="0" applyFont="false" applyBorder="true" applyAlignment="true" applyProtection="true">
      <alignment horizontal="right" vertical="center" textRotation="0" wrapText="true" indent="0" shrinkToFit="false"/>
      <protection locked="false" hidden="false"/>
    </xf>
    <xf numFmtId="164" fontId="0" fillId="4" borderId="7" xfId="0" applyFont="false" applyBorder="true" applyAlignment="true" applyProtection="true">
      <alignment horizontal="center" vertical="center" textRotation="0" wrapText="true" indent="0" shrinkToFit="false"/>
      <protection locked="false" hidden="false"/>
    </xf>
    <xf numFmtId="164" fontId="0" fillId="4" borderId="7" xfId="0" applyFont="false" applyBorder="true" applyAlignment="true" applyProtection="true">
      <alignment horizontal="center" vertical="bottom" textRotation="0" wrapText="false" indent="0" shrinkToFit="false"/>
      <protection locked="false" hidden="false"/>
    </xf>
    <xf numFmtId="176" fontId="34" fillId="0" borderId="7" xfId="0" applyFont="true" applyBorder="true" applyAlignment="true" applyProtection="false">
      <alignment horizontal="right" vertical="center" textRotation="0" wrapText="true" indent="0" shrinkToFit="false"/>
      <protection locked="true" hidden="false"/>
    </xf>
    <xf numFmtId="164" fontId="20" fillId="0" borderId="0" xfId="0" applyFont="true" applyBorder="false" applyAlignment="true" applyProtection="false">
      <alignment horizontal="general" vertical="center" textRotation="0" wrapText="false" indent="0" shrinkToFit="false"/>
      <protection locked="true" hidden="false"/>
    </xf>
    <xf numFmtId="164" fontId="27" fillId="0" borderId="8" xfId="0" applyFont="true" applyBorder="true" applyAlignment="true" applyProtection="false">
      <alignment horizontal="right" vertical="center" textRotation="0" wrapText="false" indent="0" shrinkToFit="false"/>
      <protection locked="true" hidden="false"/>
    </xf>
    <xf numFmtId="165" fontId="27" fillId="0" borderId="9" xfId="0" applyFont="true" applyBorder="true" applyAlignment="true" applyProtection="false">
      <alignment horizontal="general" vertical="center" textRotation="0" wrapText="false" indent="0" shrinkToFit="false"/>
      <protection locked="true" hidden="false"/>
    </xf>
    <xf numFmtId="164" fontId="27" fillId="0" borderId="0" xfId="0" applyFont="true" applyBorder="false" applyAlignment="true" applyProtection="false">
      <alignment horizontal="general" vertical="center" textRotation="0" wrapText="false" indent="0" shrinkToFit="false"/>
      <protection locked="true" hidden="false"/>
    </xf>
    <xf numFmtId="164" fontId="5" fillId="4" borderId="2" xfId="0" applyFont="true" applyBorder="true" applyAlignment="true" applyProtection="true">
      <alignment horizontal="left" vertical="center" textRotation="0" wrapText="true" indent="0" shrinkToFit="false"/>
      <protection locked="false" hidden="false"/>
    </xf>
    <xf numFmtId="165" fontId="0" fillId="3" borderId="2" xfId="21" applyFont="true" applyBorder="true" applyAlignment="true" applyProtection="true">
      <alignment horizontal="general" vertical="center" textRotation="0" wrapText="true" indent="0" shrinkToFit="false"/>
      <protection locked="false" hidden="false"/>
    </xf>
    <xf numFmtId="164" fontId="0" fillId="4" borderId="2" xfId="0" applyFont="false" applyBorder="true" applyAlignment="true" applyProtection="true">
      <alignment horizontal="center" vertical="center" textRotation="0" wrapText="false" indent="0" shrinkToFit="false"/>
      <protection locked="false" hidden="false"/>
    </xf>
    <xf numFmtId="164" fontId="28" fillId="0" borderId="0" xfId="0" applyFont="true" applyBorder="false" applyAlignment="true" applyProtection="false">
      <alignment horizontal="left"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77" fontId="0" fillId="3" borderId="2" xfId="0" applyFont="false" applyBorder="true" applyAlignment="true" applyProtection="true">
      <alignment horizontal="general" vertical="center" textRotation="0" wrapText="true" indent="0" shrinkToFit="false"/>
      <protection locked="false" hidden="false"/>
    </xf>
    <xf numFmtId="164" fontId="0" fillId="4" borderId="2" xfId="0" applyFont="false" applyBorder="true" applyAlignment="true" applyProtection="true">
      <alignment horizontal="general" vertical="center" textRotation="0" wrapText="false" indent="0" shrinkToFit="false"/>
      <protection locked="false" hidden="false"/>
    </xf>
    <xf numFmtId="165" fontId="0" fillId="0" borderId="0" xfId="21" applyFont="true" applyBorder="false" applyAlignment="true" applyProtection="false">
      <alignment horizontal="general" vertical="center" textRotation="0" wrapText="tru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72" fontId="5" fillId="0" borderId="0" xfId="21"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24"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24" fillId="0" borderId="0" xfId="0" applyFont="true" applyBorder="false" applyAlignment="true" applyProtection="false">
      <alignment horizontal="left" vertical="center" textRotation="0" wrapText="false" indent="0" shrinkToFit="false"/>
      <protection locked="true" hidden="false"/>
    </xf>
    <xf numFmtId="164" fontId="3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4" fontId="5" fillId="0" borderId="1" xfId="0" applyFont="true" applyBorder="true" applyAlignment="true" applyProtection="false">
      <alignment horizontal="left" vertical="center" textRotation="0" wrapText="true" indent="0" shrinkToFit="false"/>
      <protection locked="true" hidden="false"/>
    </xf>
    <xf numFmtId="164" fontId="5" fillId="0" borderId="0" xfId="0" applyFont="true" applyBorder="false" applyAlignment="true" applyProtection="false">
      <alignment horizontal="left" vertical="center" textRotation="0" wrapText="true" indent="0" shrinkToFit="false"/>
      <protection locked="true" hidden="false"/>
    </xf>
    <xf numFmtId="167" fontId="5" fillId="0" borderId="0" xfId="0" applyFont="true" applyBorder="false" applyAlignment="false" applyProtection="false">
      <alignment horizontal="general" vertical="bottom" textRotation="0" wrapText="false" indent="0" shrinkToFit="false"/>
      <protection locked="true" hidden="false"/>
    </xf>
    <xf numFmtId="178" fontId="5" fillId="0" borderId="0" xfId="0" applyFont="tru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left" vertical="center" textRotation="0" wrapText="true" indent="0" shrinkToFit="false"/>
      <protection locked="true" hidden="false"/>
    </xf>
    <xf numFmtId="164" fontId="5" fillId="0" borderId="10" xfId="0" applyFont="true" applyBorder="true" applyAlignment="true" applyProtection="false">
      <alignment horizontal="left" vertical="center" textRotation="0" wrapText="true" indent="0" shrinkToFit="false"/>
      <protection locked="true" hidden="false"/>
    </xf>
    <xf numFmtId="164" fontId="27" fillId="0" borderId="0" xfId="0" applyFont="true" applyBorder="true" applyAlignment="true" applyProtection="false">
      <alignment horizontal="left" vertical="center" textRotation="0" wrapText="true" indent="0" shrinkToFit="false"/>
      <protection locked="true" hidden="false"/>
    </xf>
    <xf numFmtId="165" fontId="0" fillId="0" borderId="2" xfId="21" applyFont="true" applyBorder="true" applyAlignment="true" applyProtection="false">
      <alignment horizontal="left" vertical="bottom" textRotation="0" wrapText="false" indent="0" shrinkToFit="false"/>
      <protection locked="true" hidden="false"/>
    </xf>
    <xf numFmtId="164" fontId="36" fillId="0" borderId="0" xfId="0" applyFont="true" applyBorder="true" applyAlignment="true" applyProtection="false">
      <alignment horizontal="left" vertical="center" textRotation="0" wrapText="true" indent="0" shrinkToFit="false"/>
      <protection locked="true" hidden="false"/>
    </xf>
    <xf numFmtId="165" fontId="0" fillId="0" borderId="11" xfId="21" applyFont="true" applyBorder="true" applyAlignment="true" applyProtection="false">
      <alignment horizontal="left" vertical="bottom" textRotation="0" wrapText="false" indent="0" shrinkToFit="false"/>
      <protection locked="true" hidden="false"/>
    </xf>
    <xf numFmtId="171" fontId="29" fillId="5" borderId="1" xfId="0" applyFont="true" applyBorder="true" applyAlignment="true" applyProtection="false">
      <alignment horizontal="right" vertical="center" textRotation="0" wrapText="true" indent="0" shrinkToFit="false"/>
      <protection locked="true" hidden="false"/>
    </xf>
    <xf numFmtId="171" fontId="29" fillId="0" borderId="0" xfId="0" applyFont="true" applyBorder="false" applyAlignment="true" applyProtection="false">
      <alignment horizontal="right" vertical="center" textRotation="0" wrapText="true" indent="0" shrinkToFit="false"/>
      <protection locked="true" hidden="false"/>
    </xf>
    <xf numFmtId="165" fontId="0" fillId="0" borderId="2" xfId="0" applyFont="false" applyBorder="true" applyAlignment="true" applyProtection="false">
      <alignment horizontal="left" vertical="bottom" textRotation="0" wrapText="false" indent="0" shrinkToFit="false"/>
      <protection locked="true" hidden="false"/>
    </xf>
    <xf numFmtId="165" fontId="0" fillId="3" borderId="2" xfId="0" applyFont="false" applyBorder="true" applyAlignment="true" applyProtection="true">
      <alignment horizontal="left" vertical="bottom" textRotation="0" wrapText="false" indent="0" shrinkToFit="false"/>
      <protection locked="false" hidden="false"/>
    </xf>
    <xf numFmtId="165" fontId="0" fillId="0" borderId="2" xfId="0" applyFont="false" applyBorder="true" applyAlignment="true" applyProtection="false">
      <alignment horizontal="right" vertical="bottom" textRotation="0" wrapText="false" indent="0" shrinkToFit="false"/>
      <protection locked="true" hidden="false"/>
    </xf>
    <xf numFmtId="164" fontId="27" fillId="0" borderId="0" xfId="0" applyFont="true" applyBorder="false" applyAlignment="true" applyProtection="false">
      <alignment horizontal="left" vertical="bottom" textRotation="0" wrapText="false" indent="0" shrinkToFit="false"/>
      <protection locked="true" hidden="false"/>
    </xf>
    <xf numFmtId="164" fontId="27" fillId="0" borderId="0" xfId="0" applyFont="true" applyBorder="false" applyAlignment="true" applyProtection="false">
      <alignment horizontal="center" vertical="bottom" textRotation="0" wrapText="false" indent="0" shrinkToFit="false"/>
      <protection locked="true" hidden="false"/>
    </xf>
    <xf numFmtId="165" fontId="0" fillId="4" borderId="2" xfId="0" applyFont="false" applyBorder="true" applyAlignment="true" applyProtection="true">
      <alignment horizontal="right" vertical="bottom" textRotation="0" wrapText="false" indent="0" shrinkToFit="false"/>
      <protection locked="false" hidden="false"/>
    </xf>
    <xf numFmtId="165" fontId="0" fillId="4" borderId="2" xfId="0" applyFont="false" applyBorder="true" applyAlignment="true" applyProtection="true">
      <alignment horizontal="left" vertical="bottom" textRotation="0" wrapText="false" indent="0" shrinkToFit="false"/>
      <protection locked="false" hidden="false"/>
    </xf>
    <xf numFmtId="164" fontId="37" fillId="0" borderId="0" xfId="0" applyFont="true" applyBorder="true" applyAlignment="true" applyProtection="false">
      <alignment horizontal="left" vertical="center" textRotation="0" wrapText="true" indent="0" shrinkToFit="false"/>
      <protection locked="true" hidden="false"/>
    </xf>
    <xf numFmtId="164" fontId="27" fillId="0" borderId="5" xfId="0" applyFont="true" applyBorder="true" applyAlignment="true" applyProtection="false">
      <alignment horizontal="center" vertical="center" textRotation="0" wrapText="true" indent="0" shrinkToFit="false"/>
      <protection locked="true" hidden="false"/>
    </xf>
    <xf numFmtId="164" fontId="0" fillId="0" borderId="5" xfId="0" applyFont="true" applyBorder="true" applyAlignment="true" applyProtection="false">
      <alignment horizontal="general" vertical="center" textRotation="0" wrapText="true" indent="0" shrinkToFit="false"/>
      <protection locked="true" hidden="false"/>
    </xf>
    <xf numFmtId="172" fontId="0" fillId="0" borderId="5" xfId="0" applyFont="false" applyBorder="true" applyAlignment="true" applyProtection="false">
      <alignment horizontal="general" vertical="center" textRotation="0" wrapText="true" indent="0" shrinkToFit="false"/>
      <protection locked="true" hidden="false"/>
    </xf>
    <xf numFmtId="179" fontId="0" fillId="0" borderId="5" xfId="0" applyFont="false" applyBorder="true" applyAlignment="true" applyProtection="false">
      <alignment horizontal="general" vertical="center" textRotation="0" wrapText="true" indent="0" shrinkToFit="false"/>
      <protection locked="true" hidden="false"/>
    </xf>
    <xf numFmtId="164" fontId="0" fillId="3" borderId="5" xfId="0" applyFont="false" applyBorder="true" applyAlignment="true" applyProtection="true">
      <alignment horizontal="right" vertical="center" textRotation="0" wrapText="true" indent="0" shrinkToFit="false"/>
      <protection locked="false" hidden="false"/>
    </xf>
    <xf numFmtId="179" fontId="0" fillId="0" borderId="5" xfId="0" applyFont="false" applyBorder="true" applyAlignment="true" applyProtection="false">
      <alignment horizontal="right" vertical="center" textRotation="0" wrapText="true" indent="0" shrinkToFit="false"/>
      <protection locked="true" hidden="false"/>
    </xf>
    <xf numFmtId="164" fontId="0" fillId="0" borderId="8" xfId="0" applyFont="true" applyBorder="true" applyAlignment="true" applyProtection="false">
      <alignment horizontal="general" vertical="center" textRotation="0" wrapText="true" indent="0" shrinkToFit="false"/>
      <protection locked="true" hidden="false"/>
    </xf>
    <xf numFmtId="164" fontId="0" fillId="3" borderId="9" xfId="0" applyFont="false" applyBorder="true" applyAlignment="true" applyProtection="true">
      <alignment horizontal="right" vertical="center" textRotation="0" wrapText="true" indent="0" shrinkToFit="false"/>
      <protection locked="false" hidden="false"/>
    </xf>
    <xf numFmtId="180" fontId="29" fillId="0" borderId="0" xfId="0" applyFont="true" applyBorder="false" applyAlignment="true" applyProtection="false">
      <alignment horizontal="right" vertical="center" textRotation="0" wrapText="true" indent="0" shrinkToFit="false"/>
      <protection locked="true" hidden="false"/>
    </xf>
    <xf numFmtId="164" fontId="29" fillId="5" borderId="9" xfId="0" applyFont="true" applyBorder="true" applyAlignment="true" applyProtection="false">
      <alignment horizontal="right" vertical="center" textRotation="0" wrapText="true" indent="0" shrinkToFit="false"/>
      <protection locked="true" hidden="false"/>
    </xf>
    <xf numFmtId="164" fontId="29" fillId="5" borderId="5" xfId="0" applyFont="true" applyBorder="true" applyAlignment="true" applyProtection="false">
      <alignment horizontal="right" vertical="center" textRotation="0" wrapText="true" indent="0" shrinkToFit="false"/>
      <protection locked="true" hidden="false"/>
    </xf>
    <xf numFmtId="175" fontId="29" fillId="5" borderId="5" xfId="0" applyFont="true" applyBorder="true" applyAlignment="true" applyProtection="false">
      <alignment horizontal="right" vertical="center" textRotation="0" wrapText="true" indent="0" shrinkToFit="false"/>
      <protection locked="true" hidden="false"/>
    </xf>
    <xf numFmtId="164" fontId="0" fillId="0" borderId="0" xfId="0" applyFont="false" applyBorder="false" applyAlignment="true" applyProtection="false">
      <alignment horizontal="right" vertical="center" textRotation="0" wrapText="tru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5" fontId="30" fillId="0" borderId="0" xfId="0" applyFont="true" applyBorder="false" applyAlignment="false" applyProtection="false">
      <alignment horizontal="general" vertical="bottom" textRotation="0" wrapText="false" indent="0" shrinkToFit="false"/>
      <protection locked="true" hidden="false"/>
    </xf>
    <xf numFmtId="164" fontId="42" fillId="0" borderId="0" xfId="0" applyFont="true" applyBorder="false" applyAlignment="false" applyProtection="false">
      <alignment horizontal="general" vertical="bottom" textRotation="0" wrapText="false" indent="0" shrinkToFit="false"/>
      <protection locked="true" hidden="false"/>
    </xf>
    <xf numFmtId="165" fontId="17" fillId="0" borderId="5" xfId="21" applyFont="true" applyBorder="true" applyAlignment="true" applyProtection="false">
      <alignment horizontal="center" vertical="center" textRotation="0" wrapText="true" indent="0" shrinkToFit="false"/>
      <protection locked="true" hidden="false"/>
    </xf>
    <xf numFmtId="165" fontId="17" fillId="0" borderId="5" xfId="21" applyFont="true" applyBorder="true" applyAlignment="true" applyProtection="false">
      <alignment horizontal="center" vertical="bottom" textRotation="0" wrapText="false" indent="0" shrinkToFit="false"/>
      <protection locked="true" hidden="false"/>
    </xf>
    <xf numFmtId="165" fontId="27" fillId="0" borderId="5" xfId="21" applyFont="true" applyBorder="true" applyAlignment="true" applyProtection="false">
      <alignment horizontal="center" vertical="center" textRotation="0" wrapText="true" indent="0" shrinkToFit="false"/>
      <protection locked="true" hidden="false"/>
    </xf>
    <xf numFmtId="164" fontId="27" fillId="0" borderId="12" xfId="0" applyFont="true" applyBorder="true" applyAlignment="true" applyProtection="false">
      <alignment horizontal="center" vertical="center" textRotation="0" wrapText="true" indent="0" shrinkToFit="false"/>
      <protection locked="true" hidden="false"/>
    </xf>
    <xf numFmtId="165" fontId="0" fillId="0" borderId="12" xfId="21" applyFont="true" applyBorder="true" applyAlignment="true" applyProtection="false">
      <alignment horizontal="general" vertical="center" textRotation="0" wrapText="true" indent="0" shrinkToFit="false"/>
      <protection locked="true" hidden="false"/>
    </xf>
    <xf numFmtId="164" fontId="43" fillId="0" borderId="12" xfId="0" applyFont="true" applyBorder="true" applyAlignment="true" applyProtection="false">
      <alignment horizontal="center" vertical="center" textRotation="0" wrapText="true" indent="0" shrinkToFit="false"/>
      <protection locked="true" hidden="false"/>
    </xf>
    <xf numFmtId="182" fontId="0" fillId="0" borderId="12" xfId="0" applyFont="false" applyBorder="true" applyAlignment="true" applyProtection="false">
      <alignment horizontal="center" vertical="center" textRotation="0" wrapText="true" indent="0" shrinkToFit="false"/>
      <protection locked="true" hidden="false"/>
    </xf>
    <xf numFmtId="164" fontId="36" fillId="0" borderId="0" xfId="0" applyFont="true" applyBorder="true" applyAlignment="true" applyProtection="false">
      <alignment horizontal="left" vertical="bottom" textRotation="0" wrapText="true" indent="0" shrinkToFit="false"/>
      <protection locked="true" hidden="false"/>
    </xf>
    <xf numFmtId="165" fontId="44" fillId="0" borderId="12" xfId="21" applyFont="true" applyBorder="true" applyAlignment="true" applyProtection="false">
      <alignment horizontal="general" vertical="center" textRotation="0" wrapText="true" indent="0" shrinkToFit="false"/>
      <protection locked="true" hidden="false"/>
    </xf>
    <xf numFmtId="165" fontId="32" fillId="0" borderId="12" xfId="21" applyFont="true" applyBorder="true" applyAlignment="true" applyProtection="false">
      <alignment horizontal="general" vertical="center" textRotation="0" wrapText="true" indent="0" shrinkToFit="false"/>
      <protection locked="true" hidden="false"/>
    </xf>
    <xf numFmtId="172" fontId="0" fillId="0" borderId="12" xfId="21" applyFont="true" applyBorder="true" applyAlignment="true" applyProtection="false">
      <alignment horizontal="right" vertical="center" textRotation="0" wrapText="true" indent="0" shrinkToFit="false"/>
      <protection locked="true" hidden="false"/>
    </xf>
    <xf numFmtId="165" fontId="0" fillId="0" borderId="12" xfId="21" applyFont="true" applyBorder="true" applyAlignment="true" applyProtection="false">
      <alignment horizontal="right" vertical="center" textRotation="0" wrapText="true" indent="0" shrinkToFit="false"/>
      <protection locked="true" hidden="false"/>
    </xf>
    <xf numFmtId="172" fontId="0" fillId="3" borderId="12" xfId="21" applyFont="true" applyBorder="true" applyAlignment="true" applyProtection="true">
      <alignment horizontal="right" vertical="center" textRotation="0" wrapText="true" indent="0" shrinkToFit="false"/>
      <protection locked="fals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5" fontId="27" fillId="0" borderId="12" xfId="21" applyFont="true" applyBorder="true" applyAlignment="true" applyProtection="false">
      <alignment horizontal="right" vertical="center" textRotation="0" wrapText="true" indent="0" shrinkToFit="false"/>
      <protection locked="true" hidden="false"/>
    </xf>
    <xf numFmtId="172" fontId="27" fillId="3" borderId="12" xfId="21" applyFont="true" applyBorder="true" applyAlignment="true" applyProtection="true">
      <alignment horizontal="right" vertical="center" textRotation="0" wrapText="true" indent="0" shrinkToFit="false"/>
      <protection locked="false" hidden="false"/>
    </xf>
    <xf numFmtId="165" fontId="44" fillId="0" borderId="0" xfId="21" applyFont="true" applyBorder="false" applyAlignment="true" applyProtection="false">
      <alignment horizontal="general" vertical="center" textRotation="0" wrapText="true" indent="0" shrinkToFit="false"/>
      <protection locked="true" hidden="false"/>
    </xf>
    <xf numFmtId="165" fontId="45" fillId="0" borderId="0" xfId="21" applyFont="true" applyBorder="false" applyAlignment="true" applyProtection="false">
      <alignment horizontal="general" vertical="center" textRotation="0" wrapText="true" indent="0" shrinkToFit="false"/>
      <protection locked="true" hidden="false"/>
    </xf>
    <xf numFmtId="165" fontId="27" fillId="0" borderId="0" xfId="21" applyFont="true" applyBorder="false" applyAlignment="true" applyProtection="false">
      <alignment horizontal="general" vertical="center" textRotation="0" wrapText="true" indent="0" shrinkToFit="false"/>
      <protection locked="true" hidden="false"/>
    </xf>
    <xf numFmtId="165" fontId="27" fillId="0" borderId="5" xfId="21" applyFont="true" applyBorder="true" applyAlignment="true" applyProtection="false">
      <alignment horizontal="general" vertical="center" textRotation="0" wrapText="true" indent="0" shrinkToFit="false"/>
      <protection locked="true" hidden="false"/>
    </xf>
    <xf numFmtId="172" fontId="27" fillId="0" borderId="5" xfId="0" applyFont="true" applyBorder="true" applyAlignment="false" applyProtection="false">
      <alignment horizontal="general" vertical="bottom" textRotation="0" wrapText="false" indent="0" shrinkToFit="false"/>
      <protection locked="true" hidden="false"/>
    </xf>
    <xf numFmtId="165" fontId="46" fillId="0" borderId="0" xfId="0" applyFont="true" applyBorder="false" applyAlignment="false" applyProtection="false">
      <alignment horizontal="general" vertical="bottom" textRotation="0" wrapText="false" indent="0" shrinkToFit="false"/>
      <protection locked="true" hidden="false"/>
    </xf>
    <xf numFmtId="165" fontId="0" fillId="0" borderId="0" xfId="21" applyFont="true" applyBorder="false" applyAlignment="true" applyProtection="false">
      <alignment horizontal="right" vertical="center" textRotation="0" wrapText="true" indent="0" shrinkToFit="false"/>
      <protection locked="true" hidden="false"/>
    </xf>
    <xf numFmtId="165" fontId="17" fillId="0" borderId="13" xfId="21" applyFont="true" applyBorder="true" applyAlignment="true" applyProtection="false">
      <alignment horizontal="center" vertical="bottom" textRotation="0" wrapText="false" indent="0" shrinkToFit="false"/>
      <protection locked="true" hidden="false"/>
    </xf>
    <xf numFmtId="165" fontId="27" fillId="0" borderId="14" xfId="21" applyFont="true" applyBorder="true" applyAlignment="true" applyProtection="false">
      <alignment horizontal="center" vertical="center" textRotation="0" wrapText="true" indent="0" shrinkToFit="false"/>
      <protection locked="true" hidden="false"/>
    </xf>
    <xf numFmtId="165" fontId="0" fillId="6" borderId="12" xfId="21" applyFont="true" applyBorder="true" applyAlignment="true" applyProtection="false">
      <alignment horizontal="right" vertical="center" textRotation="0" wrapText="true" indent="0" shrinkToFit="false"/>
      <protection locked="true" hidden="false"/>
    </xf>
    <xf numFmtId="165" fontId="0" fillId="3" borderId="12" xfId="21" applyFont="true" applyBorder="true" applyAlignment="true" applyProtection="false">
      <alignment horizontal="right" vertical="center" textRotation="0" wrapText="true" indent="0" shrinkToFit="false"/>
      <protection locked="true" hidden="false"/>
    </xf>
    <xf numFmtId="165" fontId="27" fillId="6" borderId="14" xfId="21" applyFont="true" applyBorder="true" applyAlignment="true" applyProtection="false">
      <alignment horizontal="center" vertical="center" textRotation="0" wrapText="true" indent="0" shrinkToFit="false"/>
      <protection locked="true" hidden="false"/>
    </xf>
    <xf numFmtId="165" fontId="27" fillId="0" borderId="12" xfId="21" applyFont="true" applyBorder="true" applyAlignment="true" applyProtection="false">
      <alignment horizontal="center" vertical="center" textRotation="0" wrapText="true" indent="0" shrinkToFit="false"/>
      <protection locked="true" hidden="false"/>
    </xf>
    <xf numFmtId="164" fontId="36" fillId="0" borderId="0" xfId="0" applyFont="true" applyBorder="false" applyAlignment="true" applyProtection="false">
      <alignment horizontal="general" vertical="center" textRotation="0" wrapText="false" indent="0" shrinkToFit="false"/>
      <protection locked="true" hidden="false"/>
    </xf>
    <xf numFmtId="164" fontId="47"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left" vertical="center" textRotation="0" wrapText="false" indent="0" shrinkToFit="false"/>
      <protection locked="true" hidden="false"/>
    </xf>
    <xf numFmtId="164" fontId="0" fillId="0" borderId="15" xfId="0" applyFont="false" applyBorder="true" applyAlignment="true" applyProtection="false">
      <alignment horizontal="center" vertical="bottom" textRotation="0" wrapText="false" indent="0" shrinkToFit="false"/>
      <protection locked="true" hidden="false"/>
    </xf>
    <xf numFmtId="165" fontId="27" fillId="0" borderId="16" xfId="21" applyFont="true" applyBorder="true" applyAlignment="true" applyProtection="false">
      <alignment horizontal="center" vertical="center" textRotation="0" wrapText="true" indent="0" shrinkToFit="false"/>
      <protection locked="true" hidden="false"/>
    </xf>
    <xf numFmtId="166" fontId="9" fillId="0" borderId="0" xfId="32" applyFont="true" applyBorder="false" applyAlignment="true" applyProtection="false">
      <alignment horizontal="center" vertical="bottom" textRotation="0" wrapText="false" indent="0" shrinkToFit="false"/>
      <protection locked="true" hidden="false"/>
    </xf>
    <xf numFmtId="165" fontId="27" fillId="0" borderId="15" xfId="21" applyFont="true" applyBorder="true" applyAlignment="true" applyProtection="false">
      <alignment horizontal="center" vertical="center" textRotation="0" wrapText="true" indent="0" shrinkToFit="false"/>
      <protection locked="true" hidden="false"/>
    </xf>
    <xf numFmtId="165" fontId="0" fillId="0" borderId="16" xfId="21" applyFont="true" applyBorder="true" applyAlignment="true" applyProtection="false">
      <alignment horizontal="left" vertical="center" textRotation="0" wrapText="true" indent="0" shrinkToFit="false"/>
      <protection locked="true" hidden="false"/>
    </xf>
    <xf numFmtId="172" fontId="0" fillId="3" borderId="16" xfId="21" applyFont="true" applyBorder="true" applyAlignment="true" applyProtection="true">
      <alignment horizontal="right" vertical="center" textRotation="0" wrapText="true" indent="0" shrinkToFit="false"/>
      <protection locked="false" hidden="false"/>
    </xf>
    <xf numFmtId="172" fontId="0" fillId="3" borderId="16" xfId="21" applyFont="true" applyBorder="true" applyAlignment="true" applyProtection="true">
      <alignment horizontal="general" vertical="center" textRotation="0" wrapText="true" indent="0" shrinkToFit="false"/>
      <protection locked="false" hidden="false"/>
    </xf>
    <xf numFmtId="166" fontId="9" fillId="0" borderId="0" xfId="32" applyFont="true" applyBorder="false" applyAlignment="true" applyProtection="false">
      <alignment horizontal="fill" vertical="bottom" textRotation="0" wrapText="false" indent="0" shrinkToFit="false"/>
      <protection locked="true" hidden="false"/>
    </xf>
    <xf numFmtId="164" fontId="30" fillId="0" borderId="16" xfId="0" applyFont="true" applyBorder="true" applyAlignment="true" applyProtection="false">
      <alignment horizontal="left" vertical="bottom" textRotation="0" wrapText="false" indent="0" shrinkToFit="false"/>
      <protection locked="true" hidden="false"/>
    </xf>
    <xf numFmtId="165" fontId="30" fillId="0" borderId="17" xfId="21" applyFont="true" applyBorder="true" applyAlignment="true" applyProtection="false">
      <alignment horizontal="general" vertical="center" textRotation="0" wrapText="true" indent="0" shrinkToFit="false"/>
      <protection locked="true" hidden="false"/>
    </xf>
    <xf numFmtId="174" fontId="0" fillId="0" borderId="16" xfId="21" applyFont="true" applyBorder="true" applyAlignment="true" applyProtection="false">
      <alignment horizontal="right" vertical="center" textRotation="0" wrapText="true" indent="0" shrinkToFit="false"/>
      <protection locked="true" hidden="false"/>
    </xf>
    <xf numFmtId="166" fontId="9" fillId="0" borderId="0" xfId="32" applyFont="true" applyBorder="false" applyAlignment="false" applyProtection="false">
      <alignment horizontal="general" vertical="bottom" textRotation="0" wrapText="false" indent="0" shrinkToFit="false"/>
      <protection locked="true" hidden="false"/>
    </xf>
    <xf numFmtId="165" fontId="27" fillId="0" borderId="16" xfId="21" applyFont="true" applyBorder="true" applyAlignment="true" applyProtection="false">
      <alignment horizontal="left" vertical="center" textRotation="0" wrapText="true" indent="0" shrinkToFit="false"/>
      <protection locked="true" hidden="false"/>
    </xf>
    <xf numFmtId="172" fontId="0" fillId="3" borderId="17" xfId="21" applyFont="true" applyBorder="true" applyAlignment="true" applyProtection="true">
      <alignment horizontal="general" vertical="center" textRotation="0" wrapText="true" indent="0" shrinkToFit="false"/>
      <protection locked="false" hidden="false"/>
    </xf>
    <xf numFmtId="174" fontId="5" fillId="0" borderId="0" xfId="21" applyFont="true" applyBorder="false" applyAlignment="false" applyProtection="false">
      <alignment horizontal="general" vertical="bottom" textRotation="0" wrapText="false" indent="0" shrinkToFit="false"/>
      <protection locked="true" hidden="false"/>
    </xf>
    <xf numFmtId="172" fontId="0" fillId="0" borderId="17" xfId="21" applyFont="true" applyBorder="true" applyAlignment="true" applyProtection="false">
      <alignment horizontal="general" vertical="center" textRotation="0" wrapText="true" indent="0" shrinkToFit="false"/>
      <protection locked="true" hidden="false"/>
    </xf>
    <xf numFmtId="165" fontId="0" fillId="0" borderId="17" xfId="21" applyFont="true" applyBorder="true" applyAlignment="true" applyProtection="false">
      <alignment horizontal="center" vertical="center" textRotation="0" wrapText="true" indent="0" shrinkToFit="false"/>
      <protection locked="true" hidden="false"/>
    </xf>
    <xf numFmtId="178" fontId="0" fillId="3" borderId="17" xfId="21" applyFont="true" applyBorder="true" applyAlignment="true" applyProtection="true">
      <alignment horizontal="general" vertical="center" textRotation="0" wrapText="true" indent="0" shrinkToFit="false"/>
      <protection locked="false" hidden="false"/>
    </xf>
    <xf numFmtId="165" fontId="27" fillId="0" borderId="16" xfId="21" applyFont="true" applyBorder="true" applyAlignment="true" applyProtection="false">
      <alignment horizontal="right" vertical="center" textRotation="0" wrapText="true" indent="0" shrinkToFit="false"/>
      <protection locked="true" hidden="false"/>
    </xf>
    <xf numFmtId="172" fontId="27" fillId="0" borderId="16" xfId="21" applyFont="true" applyBorder="true" applyAlignment="true" applyProtection="false">
      <alignment horizontal="right" vertical="center" textRotation="0" wrapText="true" indent="0" shrinkToFit="false"/>
      <protection locked="true" hidden="false"/>
    </xf>
    <xf numFmtId="166" fontId="9" fillId="0" borderId="0" xfId="32" applyFont="true" applyBorder="false" applyAlignment="true" applyProtection="false">
      <alignment horizontal="left" vertical="bottom" textRotation="0" wrapText="false" indent="0" shrinkToFit="false"/>
      <protection locked="true" hidden="false"/>
    </xf>
    <xf numFmtId="165" fontId="5" fillId="0" borderId="0" xfId="21" applyFont="true" applyBorder="false" applyAlignment="false" applyProtection="false">
      <alignment horizontal="general" vertical="bottom" textRotation="0" wrapText="false" indent="0" shrinkToFit="false"/>
      <protection locked="true" hidden="false"/>
    </xf>
    <xf numFmtId="167" fontId="0" fillId="0" borderId="0" xfId="19" applyFont="true" applyBorder="true" applyAlignment="true" applyProtection="true">
      <alignment horizontal="general" vertical="bottom" textRotation="0" wrapText="false" indent="0" shrinkToFit="false"/>
      <protection locked="true" hidden="false"/>
    </xf>
    <xf numFmtId="166" fontId="48" fillId="0" borderId="0" xfId="32" applyFont="true" applyBorder="false" applyAlignment="true" applyProtection="false">
      <alignment horizontal="left" vertical="bottom" textRotation="0" wrapText="false" indent="0" shrinkToFit="false"/>
      <protection locked="true" hidden="false"/>
    </xf>
    <xf numFmtId="166" fontId="48" fillId="0" borderId="0" xfId="32" applyFont="true" applyBorder="false" applyAlignment="false" applyProtection="false">
      <alignment horizontal="general" vertical="bottom" textRotation="0" wrapText="false" indent="0" shrinkToFit="false"/>
      <protection locked="true" hidden="false"/>
    </xf>
    <xf numFmtId="183" fontId="48" fillId="0" borderId="0" xfId="32" applyFont="true" applyBorder="false" applyAlignment="false" applyProtection="false">
      <alignment horizontal="general" vertical="bottom" textRotation="0" wrapText="false" indent="0" shrinkToFit="false"/>
      <protection locked="true" hidden="false"/>
    </xf>
    <xf numFmtId="166" fontId="48" fillId="0" borderId="0" xfId="32" applyFont="true" applyBorder="false" applyAlignment="true" applyProtection="false">
      <alignment horizontal="center"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66" fontId="49" fillId="0" borderId="0" xfId="32" applyFont="true" applyBorder="false" applyAlignment="true" applyProtection="false">
      <alignment horizontal="left" vertical="bottom" textRotation="0" wrapText="false" indent="0" shrinkToFit="false"/>
      <protection locked="true" hidden="false"/>
    </xf>
    <xf numFmtId="166" fontId="50" fillId="0" borderId="0" xfId="32" applyFont="true" applyBorder="false" applyAlignment="true" applyProtection="false">
      <alignment horizontal="left" vertical="bottom" textRotation="0" wrapText="false" indent="0" shrinkToFit="false"/>
      <protection locked="true" hidden="false"/>
    </xf>
    <xf numFmtId="166" fontId="50" fillId="0" borderId="0" xfId="32" applyFont="true" applyBorder="false" applyAlignment="true" applyProtection="false">
      <alignment horizontal="center" vertical="bottom" textRotation="0" wrapText="false" indent="0" shrinkToFit="false"/>
      <protection locked="true" hidden="false"/>
    </xf>
    <xf numFmtId="184" fontId="9" fillId="0" borderId="0" xfId="32" applyFont="true" applyBorder="false" applyAlignment="false" applyProtection="false">
      <alignment horizontal="general" vertical="bottom" textRotation="0" wrapText="false" indent="0" shrinkToFit="false"/>
      <protection locked="true" hidden="false"/>
    </xf>
    <xf numFmtId="178" fontId="9" fillId="0" borderId="0" xfId="32" applyFont="true" applyBorder="false" applyAlignment="false" applyProtection="false">
      <alignment horizontal="general" vertical="bottom" textRotation="0" wrapText="false" indent="0" shrinkToFit="false"/>
      <protection locked="true" hidden="false"/>
    </xf>
    <xf numFmtId="185" fontId="51" fillId="0" borderId="0" xfId="0" applyFont="true" applyBorder="false" applyAlignment="true" applyProtection="false">
      <alignment horizontal="left" vertical="center" textRotation="0" wrapText="true" indent="0" shrinkToFit="false"/>
      <protection locked="true" hidden="false"/>
    </xf>
    <xf numFmtId="164" fontId="27" fillId="0" borderId="18" xfId="0" applyFont="true" applyBorder="true" applyAlignment="true" applyProtection="false">
      <alignment horizontal="center" vertical="center" textRotation="0" wrapText="true" indent="0" shrinkToFit="false"/>
      <protection locked="true" hidden="false"/>
    </xf>
    <xf numFmtId="164" fontId="45" fillId="0" borderId="0" xfId="0" applyFont="true" applyBorder="false" applyAlignment="true" applyProtection="false">
      <alignment horizontal="general" vertical="center" textRotation="0" wrapText="true" indent="0" shrinkToFit="false"/>
      <protection locked="true" hidden="false"/>
    </xf>
    <xf numFmtId="164" fontId="52" fillId="0" borderId="0" xfId="0" applyFont="true" applyBorder="true" applyAlignment="true" applyProtection="false">
      <alignment horizontal="left" vertical="center" textRotation="0" wrapText="tru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75" fontId="27" fillId="3" borderId="12" xfId="0" applyFont="true" applyBorder="true" applyAlignment="true" applyProtection="true">
      <alignment horizontal="left" vertical="center" textRotation="0" wrapText="true" indent="0" shrinkToFit="false"/>
      <protection locked="false" hidden="false"/>
    </xf>
    <xf numFmtId="164" fontId="27" fillId="3" borderId="12" xfId="0" applyFont="true" applyBorder="true" applyAlignment="true" applyProtection="true">
      <alignment horizontal="left" vertical="center" textRotation="0" wrapText="true" indent="0" shrinkToFit="false"/>
      <protection locked="false" hidden="false"/>
    </xf>
    <xf numFmtId="169" fontId="27" fillId="3" borderId="12" xfId="0" applyFont="true" applyBorder="true" applyAlignment="true" applyProtection="true">
      <alignment horizontal="center" vertical="center" textRotation="0" wrapText="true" indent="0" shrinkToFit="false"/>
      <protection locked="false" hidden="false"/>
    </xf>
    <xf numFmtId="169" fontId="0" fillId="0" borderId="0" xfId="0" applyFont="true" applyBorder="false" applyAlignment="true" applyProtection="false">
      <alignment horizontal="general" vertical="center" textRotation="0" wrapText="false" indent="0" shrinkToFit="false"/>
      <protection locked="true" hidden="false"/>
    </xf>
    <xf numFmtId="164" fontId="27" fillId="3" borderId="18" xfId="0" applyFont="true" applyBorder="true" applyAlignment="true" applyProtection="true">
      <alignment horizontal="left" vertical="center" textRotation="0" wrapText="true" indent="0" shrinkToFit="false"/>
      <protection locked="false" hidden="false"/>
    </xf>
    <xf numFmtId="164" fontId="53" fillId="0" borderId="0" xfId="0" applyFont="true" applyBorder="false" applyAlignment="true" applyProtection="false">
      <alignment horizontal="left" vertical="center" textRotation="0" wrapText="true" indent="0" shrinkToFit="false"/>
      <protection locked="true" hidden="false"/>
    </xf>
    <xf numFmtId="164" fontId="54" fillId="0" borderId="0" xfId="0" applyFont="true" applyBorder="false" applyAlignment="true" applyProtection="false">
      <alignment horizontal="general" vertical="center" textRotation="0" wrapText="true" indent="0" shrinkToFit="false"/>
      <protection locked="true" hidden="false"/>
    </xf>
    <xf numFmtId="169" fontId="30" fillId="0" borderId="0" xfId="0" applyFont="true" applyBorder="false" applyAlignment="false" applyProtection="false">
      <alignment horizontal="general" vertical="bottom" textRotation="0" wrapText="false" indent="0" shrinkToFit="false"/>
      <protection locked="true" hidden="false"/>
    </xf>
    <xf numFmtId="164" fontId="54" fillId="0" borderId="0" xfId="0" applyFont="true" applyBorder="false" applyAlignment="true" applyProtection="false">
      <alignment horizontal="general" vertical="center" textRotation="0" wrapText="false" indent="0" shrinkToFit="false"/>
      <protection locked="true" hidden="false"/>
    </xf>
    <xf numFmtId="164" fontId="27" fillId="0" borderId="19" xfId="0" applyFont="true" applyBorder="true" applyAlignment="true" applyProtection="false">
      <alignment horizontal="left" vertical="center" textRotation="0" wrapText="true" indent="0" shrinkToFit="false"/>
      <protection locked="true" hidden="false"/>
    </xf>
    <xf numFmtId="164" fontId="27" fillId="0" borderId="14" xfId="0" applyFont="true" applyBorder="true" applyAlignment="true" applyProtection="false">
      <alignment horizontal="center" vertical="center" textRotation="0" wrapText="true" indent="0" shrinkToFit="false"/>
      <protection locked="true" hidden="false"/>
    </xf>
    <xf numFmtId="164" fontId="27" fillId="7" borderId="14" xfId="0" applyFont="true" applyBorder="true" applyAlignment="true" applyProtection="false">
      <alignment horizontal="center" vertical="center" textRotation="0" wrapText="true" indent="0" shrinkToFit="false"/>
      <protection locked="true" hidden="false"/>
    </xf>
    <xf numFmtId="168" fontId="24" fillId="0" borderId="5" xfId="0" applyFont="true" applyBorder="true" applyAlignment="true" applyProtection="false">
      <alignment horizontal="left" vertical="center" textRotation="0" wrapText="true" indent="0" shrinkToFit="false"/>
      <protection locked="true" hidden="false"/>
    </xf>
    <xf numFmtId="164" fontId="27" fillId="3" borderId="20" xfId="0" applyFont="true" applyBorder="true" applyAlignment="true" applyProtection="true">
      <alignment horizontal="center" vertical="center" textRotation="0" wrapText="true" indent="0" shrinkToFit="false"/>
      <protection locked="false" hidden="false"/>
    </xf>
    <xf numFmtId="164" fontId="27" fillId="3" borderId="12" xfId="0" applyFont="true" applyBorder="true" applyAlignment="true" applyProtection="false">
      <alignment horizontal="center" vertical="center" textRotation="0" wrapText="true" indent="0" shrinkToFit="false"/>
      <protection locked="true" hidden="false"/>
    </xf>
    <xf numFmtId="164" fontId="27" fillId="3" borderId="12" xfId="0" applyFont="true" applyBorder="true" applyAlignment="true" applyProtection="true">
      <alignment horizontal="center" vertical="center" textRotation="0" wrapText="true" indent="0" shrinkToFit="false"/>
      <protection locked="false" hidden="false"/>
    </xf>
    <xf numFmtId="164" fontId="27" fillId="0" borderId="21" xfId="0" applyFont="true" applyBorder="true" applyAlignment="true" applyProtection="false">
      <alignment horizontal="left" vertical="center" textRotation="0" wrapText="true" indent="0" shrinkToFit="false"/>
      <protection locked="true" hidden="false"/>
    </xf>
    <xf numFmtId="164" fontId="27" fillId="0" borderId="21" xfId="0" applyFont="true" applyBorder="true" applyAlignment="true" applyProtection="false">
      <alignment horizontal="center" vertical="center" textRotation="0" wrapText="true" indent="0" shrinkToFit="false"/>
      <protection locked="true" hidden="false"/>
    </xf>
    <xf numFmtId="179" fontId="27" fillId="0" borderId="12" xfId="0" applyFont="true" applyBorder="true" applyAlignment="true" applyProtection="false">
      <alignment horizontal="left" vertical="center" textRotation="0" wrapText="true" indent="0" shrinkToFit="false"/>
      <protection locked="true" hidden="false"/>
    </xf>
    <xf numFmtId="165" fontId="0" fillId="0" borderId="12" xfId="21" applyFont="true" applyBorder="true" applyAlignment="true" applyProtection="true">
      <alignment horizontal="right" vertical="center" textRotation="0" wrapText="true" indent="0" shrinkToFit="false"/>
      <protection locked="false" hidden="false"/>
    </xf>
    <xf numFmtId="172" fontId="0" fillId="0" borderId="12" xfId="21" applyFont="true" applyBorder="true" applyAlignment="true" applyProtection="true">
      <alignment horizontal="right" vertical="center" textRotation="0" wrapText="true" indent="0" shrinkToFit="false"/>
      <protection locked="false" hidden="false"/>
    </xf>
    <xf numFmtId="172" fontId="27" fillId="0" borderId="12" xfId="21" applyFont="true" applyBorder="true" applyAlignment="true" applyProtection="false">
      <alignment horizontal="right" vertical="center" textRotation="0" wrapText="true" indent="0" shrinkToFit="false"/>
      <protection locked="true" hidden="false"/>
    </xf>
    <xf numFmtId="164" fontId="27" fillId="0" borderId="12" xfId="0" applyFont="true" applyBorder="true" applyAlignment="true" applyProtection="false">
      <alignment horizontal="right" vertical="center" textRotation="0" wrapText="true" indent="0" shrinkToFit="false"/>
      <protection locked="true" hidden="false"/>
    </xf>
    <xf numFmtId="185" fontId="27" fillId="0" borderId="12" xfId="0" applyFont="true" applyBorder="true" applyAlignment="true" applyProtection="false">
      <alignment horizontal="right" vertical="center" textRotation="0" wrapText="true" indent="0" shrinkToFit="false"/>
      <protection locked="true" hidden="false"/>
    </xf>
    <xf numFmtId="172" fontId="0" fillId="0" borderId="12" xfId="21" applyFont="true" applyBorder="true" applyAlignment="true" applyProtection="true">
      <alignment horizontal="center" vertical="center" textRotation="0" wrapText="true" indent="0" shrinkToFit="false"/>
      <protection locked="false" hidden="false"/>
    </xf>
    <xf numFmtId="172" fontId="0" fillId="0" borderId="12" xfId="21" applyFont="true" applyBorder="true" applyAlignment="true" applyProtection="false">
      <alignment horizontal="center" vertical="center" textRotation="0" wrapText="true" indent="0" shrinkToFit="false"/>
      <protection locked="true" hidden="false"/>
    </xf>
    <xf numFmtId="172" fontId="27" fillId="0" borderId="12" xfId="21" applyFont="true" applyBorder="true" applyAlignment="true" applyProtection="false">
      <alignment horizontal="center" vertical="center" textRotation="0" wrapText="true" indent="0" shrinkToFit="false"/>
      <protection locked="true" hidden="false"/>
    </xf>
    <xf numFmtId="172" fontId="20" fillId="0" borderId="0" xfId="21" applyFont="true" applyBorder="false" applyAlignment="true" applyProtection="false">
      <alignment horizontal="left" vertical="center" textRotation="0" wrapText="false" indent="0" shrinkToFit="false"/>
      <protection locked="true" hidden="false"/>
    </xf>
    <xf numFmtId="185" fontId="0" fillId="0" borderId="0" xfId="0" applyFont="false" applyBorder="false" applyAlignment="false" applyProtection="false">
      <alignment horizontal="general" vertical="bottom" textRotation="0" wrapText="false" indent="0" shrinkToFit="false"/>
      <protection locked="true" hidden="false"/>
    </xf>
    <xf numFmtId="172" fontId="27" fillId="0" borderId="21" xfId="21" applyFont="true" applyBorder="true" applyAlignment="true" applyProtection="false">
      <alignment horizontal="center" vertical="center" textRotation="0" wrapText="true" indent="0" shrinkToFit="false"/>
      <protection locked="true" hidden="false"/>
    </xf>
    <xf numFmtId="185" fontId="27" fillId="0" borderId="21" xfId="0" applyFont="true" applyBorder="true" applyAlignment="true" applyProtection="false">
      <alignment horizontal="center" vertical="center" textRotation="0" wrapText="true" indent="0" shrinkToFit="false"/>
      <protection locked="true" hidden="false"/>
    </xf>
    <xf numFmtId="164" fontId="20" fillId="0" borderId="22" xfId="0" applyFont="true" applyBorder="true" applyAlignment="true" applyProtection="false">
      <alignment horizontal="left" vertical="center" textRotation="0" wrapText="false" indent="0" shrinkToFit="false"/>
      <protection locked="true" hidden="false"/>
    </xf>
    <xf numFmtId="164" fontId="27" fillId="0" borderId="23" xfId="0" applyFont="true" applyBorder="true" applyAlignment="true" applyProtection="false">
      <alignment horizontal="left" vertical="center" textRotation="0" wrapText="true" indent="0" shrinkToFit="false"/>
      <protection locked="true" hidden="false"/>
    </xf>
    <xf numFmtId="164" fontId="27" fillId="0" borderId="0" xfId="0" applyFont="true" applyBorder="false" applyAlignment="true" applyProtection="false">
      <alignment horizontal="center" vertical="center" textRotation="0" wrapText="true" indent="0" shrinkToFit="false"/>
      <protection locked="true" hidden="false"/>
    </xf>
    <xf numFmtId="176" fontId="27" fillId="0" borderId="12" xfId="0" applyFont="true" applyBorder="true" applyAlignment="true" applyProtection="false">
      <alignment horizontal="right" vertical="center" textRotation="0" wrapText="true" indent="0" shrinkToFit="false"/>
      <protection locked="true" hidden="false"/>
    </xf>
    <xf numFmtId="185" fontId="0" fillId="0" borderId="0" xfId="0" applyFont="false" applyBorder="false" applyAlignment="true" applyProtection="false">
      <alignment horizontal="right" vertical="center" textRotation="0" wrapText="true" indent="0" shrinkToFit="false"/>
      <protection locked="true" hidden="false"/>
    </xf>
    <xf numFmtId="185" fontId="27" fillId="0" borderId="0" xfId="0" applyFont="true" applyBorder="false" applyAlignment="true" applyProtection="false">
      <alignment horizontal="right" vertical="center" textRotation="0" wrapText="true" indent="0" shrinkToFit="false"/>
      <protection locked="true" hidden="false"/>
    </xf>
    <xf numFmtId="164" fontId="0" fillId="0" borderId="22" xfId="0" applyFont="false" applyBorder="true" applyAlignment="true" applyProtection="false">
      <alignment horizontal="center" vertical="bottom" textRotation="0" wrapText="false" indent="0" shrinkToFit="false"/>
      <protection locked="true" hidden="false"/>
    </xf>
    <xf numFmtId="164" fontId="27" fillId="0" borderId="12" xfId="0" applyFont="true" applyBorder="true" applyAlignment="true" applyProtection="false">
      <alignment horizontal="left" vertical="center" textRotation="0" wrapText="true" indent="0" shrinkToFit="false"/>
      <protection locked="true" hidden="false"/>
    </xf>
    <xf numFmtId="165" fontId="0" fillId="0" borderId="12" xfId="21" applyFont="true" applyBorder="true" applyAlignment="true" applyProtection="false">
      <alignment horizontal="left" vertical="center" textRotation="0" wrapText="true" indent="0" shrinkToFit="false"/>
      <protection locked="true" hidden="false"/>
    </xf>
    <xf numFmtId="165" fontId="27" fillId="0" borderId="12" xfId="21" applyFont="true" applyBorder="true" applyAlignment="true" applyProtection="false">
      <alignment horizontal="left" vertical="center" textRotation="0" wrapText="true" indent="0" shrinkToFit="false"/>
      <protection locked="true" hidden="false"/>
    </xf>
    <xf numFmtId="164" fontId="56" fillId="0" borderId="24" xfId="31" applyFont="true" applyBorder="true" applyAlignment="true" applyProtection="false">
      <alignment horizontal="left" vertical="center" textRotation="0" wrapText="false" indent="0" shrinkToFit="false"/>
      <protection locked="true" hidden="false"/>
    </xf>
    <xf numFmtId="164" fontId="57" fillId="0" borderId="24" xfId="31" applyFont="true" applyBorder="true" applyAlignment="true" applyProtection="false">
      <alignment horizontal="general" vertical="center" textRotation="0" wrapText="false" indent="0" shrinkToFit="false"/>
      <protection locked="true" hidden="false"/>
    </xf>
    <xf numFmtId="164" fontId="58" fillId="0" borderId="24" xfId="31" applyFont="true" applyBorder="true" applyAlignment="true" applyProtection="false">
      <alignment horizontal="general" vertical="center" textRotation="0" wrapText="false" indent="0" shrinkToFit="false"/>
      <protection locked="true" hidden="false"/>
    </xf>
    <xf numFmtId="174" fontId="56" fillId="0" borderId="24" xfId="31" applyFont="true" applyBorder="true" applyAlignment="true" applyProtection="false">
      <alignment horizontal="general" vertical="center" textRotation="0" wrapText="false" indent="0" shrinkToFit="false"/>
      <protection locked="true" hidden="false"/>
    </xf>
    <xf numFmtId="186" fontId="58" fillId="0" borderId="24" xfId="31" applyFont="true" applyBorder="true" applyAlignment="true" applyProtection="false">
      <alignment horizontal="general" vertical="center" textRotation="0" wrapText="false" indent="0" shrinkToFit="false"/>
      <protection locked="true" hidden="false"/>
    </xf>
    <xf numFmtId="164" fontId="59" fillId="0" borderId="24" xfId="31" applyFont="true" applyBorder="true" applyAlignment="true" applyProtection="false">
      <alignment horizontal="general" vertical="center" textRotation="0" wrapText="false" indent="0" shrinkToFit="false"/>
      <protection locked="true" hidden="false"/>
    </xf>
    <xf numFmtId="186" fontId="58" fillId="0" borderId="24" xfId="31" applyFont="true" applyBorder="true" applyAlignment="true" applyProtection="false">
      <alignment horizontal="right" vertical="center" textRotation="0" wrapText="false" indent="0" shrinkToFit="false"/>
      <protection locked="true" hidden="false"/>
    </xf>
    <xf numFmtId="164" fontId="59" fillId="0" borderId="24" xfId="31" applyFont="true" applyBorder="true" applyAlignment="true" applyProtection="false">
      <alignment horizontal="right" vertical="center" textRotation="0" wrapText="false" indent="0" shrinkToFit="false"/>
      <protection locked="true" hidden="false"/>
    </xf>
    <xf numFmtId="164" fontId="48" fillId="0" borderId="0" xfId="0" applyFont="true" applyBorder="false" applyAlignment="false" applyProtection="false">
      <alignment horizontal="general" vertical="bottom" textRotation="0" wrapText="false" indent="0" shrinkToFit="false"/>
      <protection locked="true" hidden="false"/>
    </xf>
    <xf numFmtId="164" fontId="48" fillId="0" borderId="0" xfId="0" applyFont="true" applyBorder="false" applyAlignment="true" applyProtection="false">
      <alignment horizontal="right"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45" fillId="0" borderId="19" xfId="0" applyFont="true" applyBorder="true" applyAlignment="true" applyProtection="false">
      <alignment horizontal="left" vertical="center" textRotation="0" wrapText="true" indent="0" shrinkToFit="false"/>
      <protection locked="true" hidden="false"/>
    </xf>
    <xf numFmtId="164" fontId="45" fillId="0" borderId="12" xfId="0" applyFont="true" applyBorder="true" applyAlignment="true" applyProtection="false">
      <alignment horizontal="left" vertical="center" textRotation="0" wrapText="true" indent="0" shrinkToFit="false"/>
      <protection locked="true" hidden="false"/>
    </xf>
    <xf numFmtId="164" fontId="45" fillId="0" borderId="12" xfId="0" applyFont="true" applyBorder="true" applyAlignment="true" applyProtection="false">
      <alignment horizontal="center" vertical="center" textRotation="0" wrapText="true" indent="0" shrinkToFit="false"/>
      <protection locked="true" hidden="false"/>
    </xf>
    <xf numFmtId="185" fontId="45" fillId="3" borderId="12" xfId="0" applyFont="true" applyBorder="true" applyAlignment="true" applyProtection="false">
      <alignment horizontal="left" vertical="center" textRotation="0" wrapText="true" indent="0" shrinkToFit="false"/>
      <protection locked="true" hidden="false"/>
    </xf>
    <xf numFmtId="164" fontId="45" fillId="3" borderId="12" xfId="0" applyFont="true" applyBorder="true" applyAlignment="true" applyProtection="false">
      <alignment horizontal="center" vertical="center" textRotation="0" wrapText="true" indent="0" shrinkToFit="false"/>
      <protection locked="true" hidden="false"/>
    </xf>
    <xf numFmtId="164" fontId="0" fillId="0" borderId="25" xfId="0" applyFont="false" applyBorder="true" applyAlignment="false" applyProtection="false">
      <alignment horizontal="general" vertical="bottom" textRotation="0" wrapText="false" indent="0" shrinkToFit="false"/>
      <protection locked="true" hidden="false"/>
    </xf>
    <xf numFmtId="164" fontId="0" fillId="0" borderId="20" xfId="0" applyFont="fals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left" vertical="center" textRotation="0" wrapText="true" indent="0" shrinkToFit="false"/>
      <protection locked="true" hidden="false"/>
    </xf>
    <xf numFmtId="164" fontId="45" fillId="0" borderId="26" xfId="0" applyFont="true" applyBorder="true" applyAlignment="true" applyProtection="false">
      <alignment horizontal="center" vertical="center" textRotation="0" wrapText="true" indent="0" shrinkToFit="false"/>
      <protection locked="true" hidden="false"/>
    </xf>
    <xf numFmtId="164" fontId="45" fillId="0" borderId="21" xfId="0" applyFont="true" applyBorder="true" applyAlignment="true" applyProtection="false">
      <alignment horizontal="left" vertical="center" textRotation="0" wrapText="true" indent="0" shrinkToFit="false"/>
      <protection locked="true" hidden="false"/>
    </xf>
    <xf numFmtId="164" fontId="45" fillId="0" borderId="21" xfId="0" applyFont="true" applyBorder="true" applyAlignment="true" applyProtection="false">
      <alignment horizontal="center" vertical="center" textRotation="0" wrapText="true" indent="0" shrinkToFit="false"/>
      <protection locked="true" hidden="false"/>
    </xf>
    <xf numFmtId="185" fontId="45" fillId="0" borderId="12" xfId="0" applyFont="true" applyBorder="true" applyAlignment="true" applyProtection="false">
      <alignment horizontal="left" vertical="center" textRotation="0" wrapText="true" indent="0" shrinkToFit="false"/>
      <protection locked="true" hidden="false"/>
    </xf>
    <xf numFmtId="185" fontId="45" fillId="0" borderId="12" xfId="0" applyFont="true" applyBorder="true" applyAlignment="true" applyProtection="false">
      <alignment horizontal="center" vertical="center" textRotation="0" wrapText="true" indent="0" shrinkToFit="false"/>
      <protection locked="true" hidden="false"/>
    </xf>
    <xf numFmtId="185" fontId="27" fillId="0" borderId="12" xfId="21" applyFont="true" applyBorder="true" applyAlignment="true" applyProtection="false">
      <alignment horizontal="left" vertical="center" textRotation="0" wrapText="true" indent="0" shrinkToFit="false"/>
      <protection locked="true" hidden="false"/>
    </xf>
    <xf numFmtId="165" fontId="20" fillId="0" borderId="0" xfId="21" applyFont="true" applyBorder="false" applyAlignment="true" applyProtection="false">
      <alignment horizontal="left" vertical="center" textRotation="0" wrapText="false" indent="0" shrinkToFit="false"/>
      <protection locked="true" hidden="false"/>
    </xf>
    <xf numFmtId="165" fontId="0" fillId="0" borderId="0" xfId="21" applyFont="true" applyBorder="false" applyAlignment="false" applyProtection="false">
      <alignment horizontal="general" vertical="bottom" textRotation="0" wrapText="false" indent="0" shrinkToFit="false"/>
      <protection locked="true" hidden="false"/>
    </xf>
    <xf numFmtId="165" fontId="27" fillId="0" borderId="21" xfId="21" applyFont="true" applyBorder="true" applyAlignment="true" applyProtection="false">
      <alignment horizontal="left" vertical="center" textRotation="0" wrapText="true" indent="0" shrinkToFit="false"/>
      <protection locked="true" hidden="false"/>
    </xf>
    <xf numFmtId="165" fontId="27" fillId="0" borderId="21" xfId="21" applyFont="true" applyBorder="true" applyAlignment="true" applyProtection="false">
      <alignment horizontal="center" vertical="center" textRotation="0" wrapText="true" indent="0" shrinkToFit="false"/>
      <protection locked="true" hidden="false"/>
    </xf>
    <xf numFmtId="165" fontId="0" fillId="0" borderId="0" xfId="21" applyFont="true" applyBorder="false" applyAlignment="true" applyProtection="false">
      <alignment horizontal="center" vertical="bottom" textRotation="0" wrapText="false" indent="0" shrinkToFit="false"/>
      <protection locked="true" hidden="false"/>
    </xf>
    <xf numFmtId="165" fontId="20" fillId="0" borderId="0" xfId="21" applyFont="true" applyBorder="true" applyAlignment="true" applyProtection="false">
      <alignment horizontal="left" vertical="center" textRotation="0" wrapText="false" indent="0" shrinkToFit="false"/>
      <protection locked="true" hidden="false"/>
    </xf>
    <xf numFmtId="165" fontId="17" fillId="0" borderId="27" xfId="21" applyFont="true" applyBorder="true" applyAlignment="true" applyProtection="false">
      <alignment horizontal="center" vertical="bottom" textRotation="0" wrapText="false" indent="0" shrinkToFit="false"/>
      <protection locked="true" hidden="false"/>
    </xf>
    <xf numFmtId="165" fontId="27" fillId="0" borderId="0" xfId="21" applyFont="true" applyBorder="false" applyAlignment="true" applyProtection="false">
      <alignment horizontal="center" vertical="center" textRotation="0" wrapText="true" indent="0" shrinkToFit="false"/>
      <protection locked="true" hidden="false"/>
    </xf>
    <xf numFmtId="165" fontId="27" fillId="0" borderId="0" xfId="21" applyFont="true" applyBorder="false" applyAlignment="true" applyProtection="false">
      <alignment horizontal="right" vertical="center" textRotation="0" wrapText="true" indent="0" shrinkToFit="false"/>
      <protection locked="true" hidden="false"/>
    </xf>
    <xf numFmtId="185" fontId="27" fillId="0" borderId="18" xfId="21" applyFont="true" applyBorder="true" applyAlignment="true" applyProtection="false">
      <alignment horizontal="center" vertical="center" textRotation="0" wrapText="tru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45" fillId="0" borderId="0" xfId="0" applyFont="true" applyBorder="false" applyAlignment="true" applyProtection="false">
      <alignment horizontal="center" vertical="center" textRotation="0" wrapText="true" indent="0" shrinkToFit="false"/>
      <protection locked="true" hidden="false"/>
    </xf>
    <xf numFmtId="165" fontId="44" fillId="0" borderId="12" xfId="21" applyFont="true" applyBorder="true" applyAlignment="true" applyProtection="false">
      <alignment horizontal="left" vertical="center" textRotation="0" wrapText="true" indent="0" shrinkToFit="false"/>
      <protection locked="true" hidden="false"/>
    </xf>
    <xf numFmtId="165" fontId="44" fillId="0" borderId="0" xfId="21" applyFont="true" applyBorder="false" applyAlignment="true" applyProtection="false">
      <alignment horizontal="left" vertical="center" textRotation="0" wrapText="true" indent="0" shrinkToFit="false"/>
      <protection locked="true" hidden="false"/>
    </xf>
    <xf numFmtId="165" fontId="45" fillId="0" borderId="12" xfId="21" applyFont="true" applyBorder="true" applyAlignment="true" applyProtection="false">
      <alignment horizontal="left" vertical="center" textRotation="0" wrapText="true" indent="0" shrinkToFit="false"/>
      <protection locked="true" hidden="false"/>
    </xf>
    <xf numFmtId="165" fontId="45" fillId="0" borderId="0" xfId="21" applyFont="true" applyBorder="false" applyAlignment="true" applyProtection="false">
      <alignment horizontal="left" vertical="center" textRotation="0" wrapText="true" indent="0" shrinkToFit="false"/>
      <protection locked="true" hidden="false"/>
    </xf>
    <xf numFmtId="164" fontId="61" fillId="0" borderId="24" xfId="31" applyFont="true" applyBorder="true" applyAlignment="true" applyProtection="false">
      <alignment horizontal="left" vertical="center" textRotation="0" wrapText="false" indent="0" shrinkToFit="false"/>
      <protection locked="true" hidden="false"/>
    </xf>
    <xf numFmtId="164" fontId="62" fillId="0" borderId="24" xfId="31" applyFont="true" applyBorder="true" applyAlignment="true" applyProtection="false">
      <alignment horizontal="general" vertical="center" textRotation="0" wrapText="false" indent="0" shrinkToFit="false"/>
      <protection locked="true" hidden="false"/>
    </xf>
    <xf numFmtId="164" fontId="63" fillId="0" borderId="24" xfId="31" applyFont="true" applyBorder="true" applyAlignment="true" applyProtection="false">
      <alignment horizontal="general" vertical="center" textRotation="0" wrapText="false" indent="0" shrinkToFit="false"/>
      <protection locked="true" hidden="false"/>
    </xf>
    <xf numFmtId="174" fontId="64" fillId="0" borderId="24" xfId="31" applyFont="true" applyBorder="true" applyAlignment="true" applyProtection="false">
      <alignment horizontal="general" vertical="center" textRotation="0" wrapText="false" indent="0" shrinkToFit="false"/>
      <protection locked="true" hidden="false"/>
    </xf>
    <xf numFmtId="186" fontId="65" fillId="0" borderId="24" xfId="31" applyFont="true" applyBorder="true" applyAlignment="true" applyProtection="false">
      <alignment horizontal="general" vertical="center" textRotation="0" wrapText="false" indent="0" shrinkToFit="false"/>
      <protection locked="true" hidden="false"/>
    </xf>
    <xf numFmtId="164" fontId="66" fillId="0" borderId="24" xfId="31" applyFont="true" applyBorder="true" applyAlignment="true" applyProtection="false">
      <alignment horizontal="general" vertical="center" textRotation="0" wrapText="false" indent="0" shrinkToFit="false"/>
      <protection locked="true" hidden="false"/>
    </xf>
    <xf numFmtId="164" fontId="66" fillId="0" borderId="0" xfId="31" applyFont="true" applyBorder="false" applyAlignment="true" applyProtection="false">
      <alignment horizontal="general" vertical="center" textRotation="0" wrapText="false" indent="0" shrinkToFit="false"/>
      <protection locked="true" hidden="false"/>
    </xf>
    <xf numFmtId="186" fontId="65" fillId="0" borderId="24" xfId="31" applyFont="true" applyBorder="true" applyAlignment="true" applyProtection="false">
      <alignment horizontal="right" vertical="center" textRotation="0" wrapText="false" indent="0" shrinkToFit="false"/>
      <protection locked="true" hidden="false"/>
    </xf>
    <xf numFmtId="164" fontId="66" fillId="0" borderId="24" xfId="31" applyFont="true" applyBorder="true" applyAlignment="true" applyProtection="false">
      <alignment horizontal="right" vertical="center" textRotation="0" wrapText="false" indent="0" shrinkToFit="false"/>
      <protection locked="true" hidden="false"/>
    </xf>
    <xf numFmtId="164" fontId="66" fillId="0" borderId="0" xfId="31" applyFont="true" applyBorder="false" applyAlignment="true" applyProtection="false">
      <alignment horizontal="right" vertical="center" textRotation="0" wrapText="false" indent="0" shrinkToFit="false"/>
      <protection locked="true" hidden="false"/>
    </xf>
    <xf numFmtId="164" fontId="67" fillId="0" borderId="0" xfId="0" applyFont="true" applyBorder="false" applyAlignment="false" applyProtection="false">
      <alignment horizontal="general" vertical="bottom" textRotation="0" wrapText="false" indent="0" shrinkToFit="false"/>
      <protection locked="true" hidden="false"/>
    </xf>
    <xf numFmtId="164" fontId="67" fillId="0" borderId="0" xfId="0" applyFont="true" applyBorder="false" applyAlignment="true" applyProtection="false">
      <alignment horizontal="right" vertical="bottom" textRotation="0" wrapText="false" indent="0" shrinkToFit="false"/>
      <protection locked="true" hidden="false"/>
    </xf>
    <xf numFmtId="164" fontId="0" fillId="3" borderId="28" xfId="0" applyFont="false" applyBorder="true" applyAlignment="false" applyProtection="true">
      <alignment horizontal="general" vertical="bottom" textRotation="0" wrapText="false" indent="0" shrinkToFit="false"/>
      <protection locked="false" hidden="false"/>
    </xf>
    <xf numFmtId="164" fontId="0" fillId="3" borderId="29" xfId="0" applyFont="false" applyBorder="true" applyAlignment="false" applyProtection="true">
      <alignment horizontal="general" vertical="bottom" textRotation="0" wrapText="false" indent="0" shrinkToFit="false"/>
      <protection locked="false" hidden="false"/>
    </xf>
    <xf numFmtId="164" fontId="0" fillId="3" borderId="30" xfId="0" applyFont="false" applyBorder="true" applyAlignment="false" applyProtection="true">
      <alignment horizontal="general" vertical="bottom" textRotation="0" wrapText="false" indent="0" shrinkToFit="false"/>
      <protection locked="false" hidden="false"/>
    </xf>
    <xf numFmtId="164" fontId="0" fillId="3" borderId="31"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3" borderId="32" xfId="0" applyFont="false" applyBorder="true" applyAlignment="false" applyProtection="true">
      <alignment horizontal="general" vertical="bottom" textRotation="0" wrapText="false" indent="0" shrinkToFit="false"/>
      <protection locked="false" hidden="false"/>
    </xf>
    <xf numFmtId="164" fontId="0" fillId="3" borderId="33" xfId="0" applyFont="true" applyBorder="true" applyAlignment="true" applyProtection="false">
      <alignment horizontal="right" vertical="bottom" textRotation="0" wrapText="false" indent="0" shrinkToFit="false"/>
      <protection locked="tru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3" borderId="35" xfId="0" applyFont="false" applyBorder="true" applyAlignment="false" applyProtection="true">
      <alignment horizontal="general" vertical="bottom" textRotation="0" wrapText="false" indent="0" shrinkToFit="false"/>
      <protection locked="false" hidden="false"/>
    </xf>
    <xf numFmtId="164" fontId="0" fillId="3" borderId="36" xfId="0" applyFont="false" applyBorder="true" applyAlignment="false" applyProtection="true">
      <alignment horizontal="general" vertical="bottom" textRotation="0" wrapText="false" indent="0" shrinkToFit="false"/>
      <protection locked="false" hidden="false"/>
    </xf>
    <xf numFmtId="185" fontId="20" fillId="0" borderId="0" xfId="0" applyFont="true" applyBorder="false" applyAlignment="tru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68" fillId="0" borderId="0" xfId="0" applyFont="true" applyBorder="true" applyAlignment="true" applyProtection="false">
      <alignment horizontal="center" vertical="center" textRotation="0" wrapText="true" indent="0" shrinkToFit="false"/>
      <protection locked="true" hidden="false"/>
    </xf>
    <xf numFmtId="164" fontId="45" fillId="0" borderId="0" xfId="0" applyFont="true" applyBorder="true" applyAlignment="true" applyProtection="false">
      <alignment horizontal="center" vertical="center" textRotation="0" wrapText="true" indent="0" shrinkToFit="false"/>
      <protection locked="true" hidden="false"/>
    </xf>
    <xf numFmtId="185" fontId="45" fillId="0" borderId="2" xfId="0" applyFont="true" applyBorder="true" applyAlignment="true" applyProtection="false">
      <alignment horizontal="left" vertical="center" textRotation="0" wrapText="true" indent="0" shrinkToFit="false"/>
      <protection locked="true" hidden="false"/>
    </xf>
    <xf numFmtId="165" fontId="45" fillId="0" borderId="37" xfId="0" applyFont="true" applyBorder="true" applyAlignment="true" applyProtection="false">
      <alignment horizontal="center" vertical="bottom" textRotation="41" wrapText="true" indent="0" shrinkToFit="false"/>
      <protection locked="true" hidden="false"/>
    </xf>
    <xf numFmtId="165" fontId="45" fillId="0" borderId="0" xfId="0" applyFont="true" applyBorder="false" applyAlignment="true" applyProtection="false">
      <alignment horizontal="center" vertical="center" textRotation="0" wrapText="true" indent="0" shrinkToFit="false"/>
      <protection locked="true" hidden="false"/>
    </xf>
    <xf numFmtId="169" fontId="45" fillId="0" borderId="0" xfId="0" applyFont="true" applyBorder="false" applyAlignment="true" applyProtection="false">
      <alignment horizontal="center" vertical="center" textRotation="0" wrapText="true" indent="0" shrinkToFit="false"/>
      <protection locked="true" hidden="false"/>
    </xf>
    <xf numFmtId="185" fontId="45" fillId="0" borderId="20" xfId="0" applyFont="true" applyBorder="true" applyAlignment="true" applyProtection="false">
      <alignment horizontal="left" vertical="center" textRotation="0" wrapText="true" indent="0" shrinkToFit="false"/>
      <protection locked="true" hidden="false"/>
    </xf>
    <xf numFmtId="164" fontId="36" fillId="0" borderId="0" xfId="0" applyFont="true" applyBorder="false" applyAlignment="true" applyProtection="false">
      <alignment horizontal="general" vertical="center" textRotation="0" wrapText="true" indent="0" shrinkToFit="false"/>
      <protection locked="true" hidden="false"/>
    </xf>
    <xf numFmtId="169" fontId="45" fillId="0" borderId="0" xfId="0" applyFont="true" applyBorder="false" applyAlignment="true" applyProtection="false">
      <alignment horizontal="left" vertical="center" textRotation="0" wrapText="true" indent="0" shrinkToFit="false"/>
      <protection locked="true" hidden="false"/>
    </xf>
    <xf numFmtId="185" fontId="45" fillId="0" borderId="0" xfId="0" applyFont="true" applyBorder="false" applyAlignment="true" applyProtection="false">
      <alignment horizontal="center" vertical="center" textRotation="0" wrapText="true" indent="0" shrinkToFit="false"/>
      <protection locked="true" hidden="false"/>
    </xf>
    <xf numFmtId="164" fontId="27" fillId="0" borderId="0" xfId="0" applyFont="true" applyBorder="false" applyAlignment="true" applyProtection="false">
      <alignment horizontal="right" vertical="center" textRotation="90" wrapText="false" indent="0" shrinkToFit="false"/>
      <protection locked="true" hidden="false"/>
    </xf>
    <xf numFmtId="185" fontId="69" fillId="0" borderId="2" xfId="0" applyFont="true" applyBorder="true" applyAlignment="true" applyProtection="false">
      <alignment horizontal="left" vertical="center" textRotation="0" wrapText="true" indent="0" shrinkToFit="false"/>
      <protection locked="true" hidden="false"/>
    </xf>
    <xf numFmtId="169" fontId="70" fillId="0" borderId="37" xfId="0" applyFont="true" applyBorder="true" applyAlignment="true" applyProtection="false">
      <alignment horizontal="center" vertical="center" textRotation="0" wrapText="true" indent="0" shrinkToFit="false"/>
      <protection locked="true" hidden="false"/>
    </xf>
    <xf numFmtId="169" fontId="70" fillId="0" borderId="2" xfId="0" applyFont="true" applyBorder="true" applyAlignment="true" applyProtection="false">
      <alignment horizontal="center" vertical="center" textRotation="0" wrapText="true" indent="0" shrinkToFit="false"/>
      <protection locked="true" hidden="false"/>
    </xf>
    <xf numFmtId="164" fontId="71" fillId="0" borderId="2" xfId="0" applyFont="true" applyBorder="true" applyAlignment="true" applyProtection="false">
      <alignment horizontal="left" vertical="center" textRotation="0" wrapText="true" indent="0" shrinkToFit="false"/>
      <protection locked="true" hidden="false"/>
    </xf>
    <xf numFmtId="179" fontId="72" fillId="3" borderId="37" xfId="21" applyFont="true" applyBorder="true" applyAlignment="false" applyProtection="true">
      <alignment horizontal="general" vertical="bottom" textRotation="0" wrapText="false" indent="0" shrinkToFit="false"/>
      <protection locked="false" hidden="false"/>
    </xf>
    <xf numFmtId="179" fontId="72" fillId="3" borderId="2" xfId="21" applyFont="true" applyBorder="true" applyAlignment="false" applyProtection="true">
      <alignment horizontal="general" vertical="bottom" textRotation="0" wrapText="false" indent="0" shrinkToFit="false"/>
      <protection locked="false" hidden="false"/>
    </xf>
    <xf numFmtId="179" fontId="72" fillId="0" borderId="37" xfId="21" applyFont="true" applyBorder="true" applyAlignment="false" applyProtection="false">
      <alignment horizontal="general" vertical="bottom" textRotation="0" wrapText="false" indent="0" shrinkToFit="false"/>
      <protection locked="true" hidden="false"/>
    </xf>
    <xf numFmtId="179" fontId="72" fillId="0" borderId="2" xfId="21" applyFont="true" applyBorder="true" applyAlignment="false" applyProtection="false">
      <alignment horizontal="general" vertical="bottom" textRotation="0" wrapText="false" indent="0" shrinkToFit="false"/>
      <protection locked="true" hidden="false"/>
    </xf>
    <xf numFmtId="164" fontId="69" fillId="0" borderId="2" xfId="0" applyFont="true" applyBorder="true" applyAlignment="true" applyProtection="false">
      <alignment horizontal="left" vertical="center" textRotation="0" wrapText="true" indent="0" shrinkToFit="false"/>
      <protection locked="true" hidden="false"/>
    </xf>
    <xf numFmtId="164" fontId="73" fillId="0" borderId="2" xfId="0" applyFont="true" applyBorder="true" applyAlignment="true" applyProtection="false">
      <alignment horizontal="left" vertical="center" textRotation="0" wrapText="true" indent="0" shrinkToFit="false"/>
      <protection locked="true" hidden="false"/>
    </xf>
    <xf numFmtId="172" fontId="72" fillId="0" borderId="37" xfId="21" applyFont="true" applyBorder="true" applyAlignment="false" applyProtection="false">
      <alignment horizontal="general" vertical="bottom" textRotation="0" wrapText="false" indent="0" shrinkToFit="false"/>
      <protection locked="true" hidden="false"/>
    </xf>
    <xf numFmtId="172" fontId="72" fillId="0" borderId="2" xfId="21" applyFont="true" applyBorder="true" applyAlignment="false" applyProtection="false">
      <alignment horizontal="general" vertical="bottom" textRotation="0" wrapText="false" indent="0" shrinkToFit="false"/>
      <protection locked="true" hidden="false"/>
    </xf>
    <xf numFmtId="172" fontId="74" fillId="0" borderId="37" xfId="21" applyFont="true" applyBorder="true" applyAlignment="true" applyProtection="false">
      <alignment horizontal="general" vertical="center" textRotation="0" wrapText="false" indent="0" shrinkToFit="false"/>
      <protection locked="true" hidden="false"/>
    </xf>
    <xf numFmtId="172" fontId="74" fillId="0" borderId="2" xfId="21" applyFont="true" applyBorder="true" applyAlignment="true" applyProtection="false">
      <alignment horizontal="general" vertical="center" textRotation="0" wrapText="false" indent="0" shrinkToFit="false"/>
      <protection locked="true" hidden="false"/>
    </xf>
    <xf numFmtId="164" fontId="45" fillId="0" borderId="2" xfId="0" applyFont="true" applyBorder="true" applyAlignment="true" applyProtection="false">
      <alignment horizontal="left" vertical="center" textRotation="0" wrapText="true" indent="0" shrinkToFit="false"/>
      <protection locked="true" hidden="false"/>
    </xf>
    <xf numFmtId="172" fontId="70" fillId="0" borderId="37" xfId="0" applyFont="true" applyBorder="true" applyAlignment="true" applyProtection="false">
      <alignment horizontal="center" vertical="center" textRotation="0" wrapText="true" indent="0" shrinkToFit="false"/>
      <protection locked="true" hidden="false"/>
    </xf>
    <xf numFmtId="172" fontId="70" fillId="0" borderId="2" xfId="0" applyFont="true" applyBorder="true" applyAlignment="true" applyProtection="false">
      <alignment horizontal="center" vertical="center" textRotation="0" wrapText="true" indent="0" shrinkToFit="false"/>
      <protection locked="true" hidden="false"/>
    </xf>
    <xf numFmtId="165" fontId="72" fillId="3" borderId="37" xfId="21" applyFont="true" applyBorder="true" applyAlignment="false" applyProtection="true">
      <alignment horizontal="general" vertical="bottom" textRotation="0" wrapText="false" indent="0" shrinkToFit="false"/>
      <protection locked="false" hidden="false"/>
    </xf>
    <xf numFmtId="165" fontId="72" fillId="3" borderId="38" xfId="21" applyFont="true" applyBorder="true" applyAlignment="false" applyProtection="true">
      <alignment horizontal="general" vertical="bottom" textRotation="0" wrapText="false" indent="0" shrinkToFit="false"/>
      <protection locked="false" hidden="false"/>
    </xf>
    <xf numFmtId="165" fontId="72" fillId="0" borderId="37" xfId="21" applyFont="true" applyBorder="true" applyAlignment="false" applyProtection="false">
      <alignment horizontal="general" vertical="bottom" textRotation="0" wrapText="false" indent="0" shrinkToFit="false"/>
      <protection locked="true" hidden="false"/>
    </xf>
    <xf numFmtId="165" fontId="74" fillId="0" borderId="37" xfId="21" applyFont="true" applyBorder="true" applyAlignment="true" applyProtection="false">
      <alignment horizontal="general" vertical="center" textRotation="0" wrapText="false" indent="0" shrinkToFit="false"/>
      <protection locked="true" hidden="false"/>
    </xf>
    <xf numFmtId="165" fontId="74" fillId="0" borderId="2" xfId="21" applyFont="true" applyBorder="true" applyAlignment="true" applyProtection="false">
      <alignment horizontal="general" vertical="center" textRotation="0" wrapText="false" indent="0" shrinkToFit="false"/>
      <protection locked="true" hidden="false"/>
    </xf>
    <xf numFmtId="165" fontId="74" fillId="3" borderId="37" xfId="21" applyFont="true" applyBorder="true" applyAlignment="true" applyProtection="true">
      <alignment horizontal="general" vertical="center" textRotation="0" wrapText="false" indent="0" shrinkToFit="false"/>
      <protection locked="false" hidden="false"/>
    </xf>
    <xf numFmtId="165" fontId="74" fillId="3" borderId="2" xfId="21" applyFont="true" applyBorder="true" applyAlignment="true" applyProtection="true">
      <alignment horizontal="general" vertical="center" textRotation="0" wrapText="false" indent="0" shrinkToFit="false"/>
      <protection locked="false" hidden="false"/>
    </xf>
    <xf numFmtId="169" fontId="45" fillId="0" borderId="2" xfId="0" applyFont="true" applyBorder="true" applyAlignment="true" applyProtection="false">
      <alignment horizontal="center" vertical="center" textRotation="0" wrapText="true" indent="0" shrinkToFit="false"/>
      <protection locked="true" hidden="false"/>
    </xf>
    <xf numFmtId="165" fontId="70" fillId="0" borderId="37" xfId="0" applyFont="true" applyBorder="true" applyAlignment="true" applyProtection="false">
      <alignment horizontal="center" vertical="center" textRotation="0" wrapText="true" indent="0" shrinkToFit="false"/>
      <protection locked="true" hidden="false"/>
    </xf>
    <xf numFmtId="165" fontId="70" fillId="0" borderId="2" xfId="0" applyFont="true" applyBorder="tru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9" fontId="45" fillId="0" borderId="2" xfId="0" applyFont="true" applyBorder="true" applyAlignment="true" applyProtection="false">
      <alignment horizontal="left" vertical="center" textRotation="0" wrapText="true" indent="0" shrinkToFit="false"/>
      <protection locked="true" hidden="false"/>
    </xf>
    <xf numFmtId="165" fontId="70" fillId="0" borderId="37" xfId="0" applyFont="true" applyBorder="true" applyAlignment="true" applyProtection="false">
      <alignment horizontal="right" vertical="center" textRotation="0" wrapText="true" indent="0" shrinkToFit="false"/>
      <protection locked="true" hidden="false"/>
    </xf>
    <xf numFmtId="164" fontId="27" fillId="0" borderId="0" xfId="0" applyFont="true" applyBorder="false" applyAlignment="true" applyProtection="false">
      <alignment horizontal="center" vertical="center" textRotation="90" wrapText="false" indent="0" shrinkToFit="false"/>
      <protection locked="true" hidden="false"/>
    </xf>
    <xf numFmtId="187" fontId="45" fillId="0" borderId="0" xfId="0" applyFont="true" applyBorder="false" applyAlignment="true" applyProtection="false">
      <alignment horizontal="right" vertical="center" textRotation="0" wrapText="true" indent="0" shrinkToFit="false"/>
      <protection locked="true" hidden="false"/>
    </xf>
    <xf numFmtId="187" fontId="24" fillId="0" borderId="0" xfId="21" applyFont="true" applyBorder="false" applyAlignment="true" applyProtection="false">
      <alignment horizontal="right" vertical="bottom" textRotation="0" wrapText="false" indent="0" shrinkToFit="false"/>
      <protection locked="true" hidden="false"/>
    </xf>
    <xf numFmtId="164" fontId="0" fillId="0" borderId="39" xfId="0" applyFont="false" applyBorder="true" applyAlignment="false" applyProtection="false">
      <alignment horizontal="general" vertical="bottom" textRotation="0" wrapText="false" indent="0" shrinkToFit="false"/>
      <protection locked="true" hidden="false"/>
    </xf>
    <xf numFmtId="185" fontId="75" fillId="0" borderId="0" xfId="0" applyFont="true" applyBorder="false" applyAlignment="true" applyProtection="false">
      <alignment horizontal="general" vertical="center" textRotation="0" wrapText="false" indent="0" shrinkToFit="false"/>
      <protection locked="true" hidden="false"/>
    </xf>
    <xf numFmtId="165" fontId="45" fillId="0" borderId="2" xfId="0" applyFont="true" applyBorder="true" applyAlignment="true" applyProtection="false">
      <alignment horizontal="center" vertical="bottom" textRotation="41" wrapText="true" indent="0" shrinkToFit="false"/>
      <protection locked="true" hidden="false"/>
    </xf>
    <xf numFmtId="185" fontId="45" fillId="0" borderId="0" xfId="0" applyFont="true" applyBorder="false" applyAlignment="true" applyProtection="false">
      <alignment horizontal="left" vertical="center" textRotation="0" wrapText="true" indent="0" shrinkToFit="false"/>
      <protection locked="true" hidden="false"/>
    </xf>
    <xf numFmtId="185" fontId="52" fillId="0" borderId="0" xfId="0" applyFont="true" applyBorder="true" applyAlignment="true" applyProtection="false">
      <alignment horizontal="left" vertical="center" textRotation="0" wrapText="true" indent="0" shrinkToFit="false"/>
      <protection locked="true" hidden="false"/>
    </xf>
    <xf numFmtId="165" fontId="45" fillId="0" borderId="2" xfId="21" applyFont="true" applyBorder="true" applyAlignment="true" applyProtection="false">
      <alignment horizontal="right" vertical="center" textRotation="0" wrapText="true" indent="0" shrinkToFit="false"/>
      <protection locked="true" hidden="false"/>
    </xf>
    <xf numFmtId="187" fontId="45" fillId="0" borderId="2" xfId="0" applyFont="true" applyBorder="true" applyAlignment="true" applyProtection="false">
      <alignment horizontal="right" vertical="center" textRotation="0" wrapText="true" indent="0" shrinkToFit="false"/>
      <protection locked="true" hidden="false"/>
    </xf>
    <xf numFmtId="164" fontId="44" fillId="0" borderId="2" xfId="0" applyFont="true" applyBorder="true" applyAlignment="true" applyProtection="false">
      <alignment horizontal="left" vertical="center" textRotation="0" wrapText="true" indent="0" shrinkToFit="false"/>
      <protection locked="true" hidden="false"/>
    </xf>
    <xf numFmtId="165" fontId="45" fillId="0" borderId="2" xfId="0" applyFont="true" applyBorder="true" applyAlignment="true" applyProtection="false">
      <alignment horizontal="left" vertical="center" textRotation="0" wrapText="true" indent="0" shrinkToFit="false"/>
      <protection locked="true" hidden="false"/>
    </xf>
    <xf numFmtId="165" fontId="24" fillId="0" borderId="2" xfId="21" applyFont="true" applyBorder="true" applyAlignment="false" applyProtection="false">
      <alignment horizontal="general" vertical="bottom" textRotation="0" wrapText="false" indent="0" shrinkToFit="false"/>
      <protection locked="true" hidden="false"/>
    </xf>
    <xf numFmtId="165" fontId="45" fillId="0" borderId="2" xfId="0" applyFont="true" applyBorder="true" applyAlignment="true" applyProtection="false">
      <alignment horizontal="right" vertical="bottom" textRotation="41" wrapText="true" indent="0" shrinkToFit="false"/>
      <protection locked="true" hidden="false"/>
    </xf>
    <xf numFmtId="165" fontId="45" fillId="0" borderId="12" xfId="21" applyFont="true" applyBorder="true" applyAlignment="true" applyProtection="false">
      <alignment horizontal="right" vertical="center" textRotation="0" wrapText="true" indent="0" shrinkToFit="false"/>
      <protection locked="true" hidden="false"/>
    </xf>
    <xf numFmtId="187" fontId="45" fillId="0" borderId="12" xfId="0" applyFont="true" applyBorder="true" applyAlignment="true" applyProtection="false">
      <alignment horizontal="right" vertical="center" textRotation="0" wrapText="true" indent="0" shrinkToFit="false"/>
      <protection locked="true" hidden="false"/>
    </xf>
    <xf numFmtId="165" fontId="45" fillId="0" borderId="0" xfId="21" applyFont="true" applyBorder="false" applyAlignment="true" applyProtection="false">
      <alignment horizontal="right" vertical="center" textRotation="0" wrapText="true" indent="0" shrinkToFit="false"/>
      <protection locked="true" hidden="false"/>
    </xf>
    <xf numFmtId="185" fontId="75" fillId="6" borderId="0" xfId="0" applyFont="true" applyBorder="false" applyAlignment="true" applyProtection="false">
      <alignment horizontal="general" vertical="center"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87" fontId="24" fillId="6" borderId="0" xfId="21" applyFont="true" applyBorder="false" applyAlignment="true" applyProtection="false">
      <alignment horizontal="right" vertical="bottom" textRotation="0" wrapText="false" indent="0" shrinkToFit="false"/>
      <protection locked="true" hidden="false"/>
    </xf>
    <xf numFmtId="164" fontId="27" fillId="7" borderId="21" xfId="0" applyFont="true" applyBorder="true" applyAlignment="true" applyProtection="true">
      <alignment horizontal="center" vertical="center" textRotation="0" wrapText="true" indent="0" shrinkToFit="false"/>
      <protection locked="false" hidden="false"/>
    </xf>
    <xf numFmtId="185" fontId="0" fillId="6"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true" applyProtection="false">
      <alignment horizontal="left" vertical="center" textRotation="0" wrapText="false" indent="0" shrinkToFit="false"/>
      <protection locked="true" hidden="false"/>
    </xf>
    <xf numFmtId="164" fontId="68" fillId="6" borderId="0" xfId="0" applyFont="true" applyBorder="true" applyAlignment="true" applyProtection="false">
      <alignment horizontal="center" vertical="center" textRotation="0" wrapText="true" indent="0" shrinkToFit="false"/>
      <protection locked="true" hidden="false"/>
    </xf>
    <xf numFmtId="185" fontId="45" fillId="6" borderId="2" xfId="0" applyFont="true" applyBorder="true" applyAlignment="true" applyProtection="false">
      <alignment horizontal="left" vertical="center" textRotation="0" wrapText="true" indent="0" shrinkToFit="false"/>
      <protection locked="true" hidden="false"/>
    </xf>
    <xf numFmtId="165" fontId="45" fillId="6" borderId="2" xfId="0" applyFont="true" applyBorder="true" applyAlignment="true" applyProtection="false">
      <alignment horizontal="center" vertical="bottom" textRotation="41" wrapText="true" indent="0" shrinkToFit="false"/>
      <protection locked="true" hidden="false"/>
    </xf>
    <xf numFmtId="165" fontId="45" fillId="6" borderId="2" xfId="0" applyFont="true" applyBorder="true" applyAlignment="true" applyProtection="false">
      <alignment horizontal="right" vertical="bottom" textRotation="41" wrapText="true" indent="0" shrinkToFit="false"/>
      <protection locked="true" hidden="false"/>
    </xf>
    <xf numFmtId="165" fontId="45" fillId="6" borderId="2" xfId="21" applyFont="true" applyBorder="true" applyAlignment="true" applyProtection="false">
      <alignment horizontal="right" vertical="center" textRotation="0" wrapText="true" indent="0" shrinkToFit="false"/>
      <protection locked="true" hidden="false"/>
    </xf>
    <xf numFmtId="187" fontId="45" fillId="6" borderId="2" xfId="0" applyFont="true" applyBorder="true" applyAlignment="true" applyProtection="false">
      <alignment horizontal="right" vertical="center" textRotation="0" wrapText="true" indent="0" shrinkToFit="false"/>
      <protection locked="true" hidden="false"/>
    </xf>
    <xf numFmtId="164" fontId="44" fillId="6" borderId="2" xfId="0" applyFont="true" applyBorder="true" applyAlignment="true" applyProtection="false">
      <alignment horizontal="left" vertical="center" textRotation="0" wrapText="true" indent="0" shrinkToFit="false"/>
      <protection locked="true" hidden="false"/>
    </xf>
    <xf numFmtId="165" fontId="5" fillId="6" borderId="2" xfId="21" applyFont="true" applyBorder="true" applyAlignment="false" applyProtection="true">
      <alignment horizontal="general" vertical="bottom" textRotation="0" wrapText="false" indent="0" shrinkToFit="false"/>
      <protection locked="false" hidden="false"/>
    </xf>
    <xf numFmtId="164" fontId="0" fillId="6" borderId="2" xfId="0" applyFont="false" applyBorder="true" applyAlignment="true" applyProtection="false">
      <alignment horizontal="left" vertical="bottom" textRotation="0" wrapText="false" indent="0" shrinkToFit="false"/>
      <protection locked="true" hidden="false"/>
    </xf>
    <xf numFmtId="165" fontId="45" fillId="6" borderId="2" xfId="0" applyFont="true" applyBorder="true" applyAlignment="true" applyProtection="false">
      <alignment horizontal="left" vertical="center" textRotation="0" wrapText="true" indent="0" shrinkToFit="false"/>
      <protection locked="true" hidden="false"/>
    </xf>
    <xf numFmtId="164" fontId="45" fillId="6" borderId="2" xfId="0" applyFont="true" applyBorder="true" applyAlignment="true" applyProtection="false">
      <alignment horizontal="left" vertical="center" textRotation="0" wrapText="true" indent="0" shrinkToFit="false"/>
      <protection locked="true" hidden="false"/>
    </xf>
    <xf numFmtId="165" fontId="24" fillId="6" borderId="2" xfId="21" applyFont="true" applyBorder="true" applyAlignment="false" applyProtection="false">
      <alignment horizontal="general" vertical="bottom" textRotation="0" wrapText="false" indent="0" shrinkToFit="false"/>
      <protection locked="true" hidden="false"/>
    </xf>
    <xf numFmtId="185" fontId="13" fillId="6" borderId="0" xfId="0" applyFont="true" applyBorder="false" applyAlignment="false" applyProtection="false">
      <alignment horizontal="general"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64" fontId="13" fillId="6" borderId="0" xfId="0" applyFont="true" applyBorder="false" applyAlignment="false" applyProtection="false">
      <alignment horizontal="general" vertical="bottom" textRotation="0" wrapText="false" indent="0" shrinkToFit="false"/>
      <protection locked="true" hidden="false"/>
    </xf>
    <xf numFmtId="185" fontId="13" fillId="0" borderId="0" xfId="0" applyFont="true" applyBorder="false" applyAlignment="false" applyProtection="false">
      <alignment horizontal="general" vertical="bottom" textRotation="0" wrapText="false" indent="0" shrinkToFit="false"/>
      <protection locked="true" hidden="false"/>
    </xf>
    <xf numFmtId="165" fontId="76" fillId="0" borderId="0" xfId="21" applyFont="true" applyBorder="false" applyAlignment="false" applyProtection="false">
      <alignment horizontal="general" vertical="bottom" textRotation="0" wrapText="false" indent="0" shrinkToFit="false"/>
      <protection locked="true" hidden="false"/>
    </xf>
    <xf numFmtId="164" fontId="77" fillId="0" borderId="0" xfId="0" applyFont="true" applyBorder="false" applyAlignment="false" applyProtection="false">
      <alignment horizontal="general" vertical="bottom" textRotation="0" wrapText="false" indent="0" shrinkToFit="false"/>
      <protection locked="true" hidden="false"/>
    </xf>
    <xf numFmtId="165" fontId="78" fillId="0" borderId="0" xfId="21" applyFont="true" applyBorder="false" applyAlignment="false" applyProtection="false">
      <alignment horizontal="general" vertical="bottom" textRotation="0" wrapText="false" indent="0" shrinkToFit="false"/>
      <protection locked="true" hidden="false"/>
    </xf>
    <xf numFmtId="185" fontId="53" fillId="0" borderId="0" xfId="0" applyFont="true" applyBorder="false" applyAlignment="false" applyProtection="false">
      <alignment horizontal="general" vertical="bottom" textRotation="0" wrapText="false" indent="0" shrinkToFit="false"/>
      <protection locked="true" hidden="false"/>
    </xf>
    <xf numFmtId="164" fontId="79" fillId="0" borderId="0" xfId="0" applyFont="true" applyBorder="false" applyAlignment="false" applyProtection="false">
      <alignment horizontal="general" vertical="bottom" textRotation="0" wrapText="false" indent="0" shrinkToFit="false"/>
      <protection locked="true" hidden="false"/>
    </xf>
    <xf numFmtId="165" fontId="79" fillId="0" borderId="0" xfId="21" applyFont="true" applyBorder="false" applyAlignment="false" applyProtection="false">
      <alignment horizontal="general" vertical="bottom" textRotation="0" wrapText="false" indent="0" shrinkToFit="false"/>
      <protection locked="true" hidden="false"/>
    </xf>
    <xf numFmtId="164" fontId="80" fillId="0" borderId="0" xfId="0" applyFont="true" applyBorder="false" applyAlignment="false" applyProtection="false">
      <alignment horizontal="general" vertical="bottom" textRotation="0" wrapText="false" indent="0" shrinkToFit="false"/>
      <protection locked="true" hidden="false"/>
    </xf>
    <xf numFmtId="164" fontId="77" fillId="0" borderId="0" xfId="0" applyFont="true" applyBorder="false" applyAlignment="true" applyProtection="false">
      <alignment horizontal="center" vertical="bottom" textRotation="0" wrapText="false" indent="0" shrinkToFit="false"/>
      <protection locked="true" hidden="false"/>
    </xf>
    <xf numFmtId="188" fontId="77" fillId="0" borderId="0" xfId="0" applyFont="true" applyBorder="false" applyAlignment="false" applyProtection="false">
      <alignment horizontal="general" vertical="bottom" textRotation="0" wrapText="false" indent="0" shrinkToFit="false"/>
      <protection locked="true" hidden="false"/>
    </xf>
    <xf numFmtId="165" fontId="79" fillId="0" borderId="0" xfId="0" applyFont="true" applyBorder="false" applyAlignment="false" applyProtection="false">
      <alignment horizontal="general" vertical="bottom" textRotation="0" wrapText="false" indent="0" shrinkToFit="false"/>
      <protection locked="true" hidden="false"/>
    </xf>
    <xf numFmtId="164" fontId="81" fillId="0" borderId="0" xfId="0" applyFont="true" applyBorder="false" applyAlignment="false" applyProtection="false">
      <alignment horizontal="general" vertical="bottom" textRotation="0" wrapText="false" indent="0" shrinkToFit="false"/>
      <protection locked="true" hidden="false"/>
    </xf>
    <xf numFmtId="164" fontId="82" fillId="0" borderId="0" xfId="0" applyFont="true" applyBorder="false" applyAlignment="false" applyProtection="false">
      <alignment horizontal="general" vertical="bottom" textRotation="0" wrapText="false" indent="0" shrinkToFit="false"/>
      <protection locked="true" hidden="false"/>
    </xf>
    <xf numFmtId="164" fontId="83" fillId="0" borderId="0" xfId="0" applyFont="true" applyBorder="false" applyAlignment="false" applyProtection="false">
      <alignment horizontal="general" vertical="bottom" textRotation="0" wrapText="false" indent="0" shrinkToFit="false"/>
      <protection locked="true" hidden="false"/>
    </xf>
    <xf numFmtId="164" fontId="84" fillId="0" borderId="0" xfId="0" applyFont="true" applyBorder="false" applyAlignment="false" applyProtection="false">
      <alignment horizontal="general" vertical="bottom" textRotation="0" wrapText="false" indent="0" shrinkToFit="false"/>
      <protection locked="true" hidden="false"/>
    </xf>
    <xf numFmtId="164" fontId="0" fillId="0" borderId="0" xfId="30" applyFont="true" applyBorder="false" applyAlignment="false" applyProtection="false">
      <alignment horizontal="general" vertical="bottom" textRotation="0" wrapText="false" indent="0" shrinkToFit="false"/>
      <protection locked="true" hidden="false"/>
    </xf>
    <xf numFmtId="172" fontId="0" fillId="0" borderId="0" xfId="30" applyFont="true" applyBorder="false" applyAlignment="false" applyProtection="false">
      <alignment horizontal="general" vertical="bottom" textRotation="0" wrapText="false" indent="0" shrinkToFit="false"/>
      <protection locked="true" hidden="false"/>
    </xf>
    <xf numFmtId="164" fontId="5" fillId="0" borderId="0" xfId="30" applyFont="true" applyBorder="false" applyAlignment="false" applyProtection="false">
      <alignment horizontal="general" vertical="bottom" textRotation="0" wrapText="false" indent="0" shrinkToFit="false"/>
      <protection locked="true" hidden="false"/>
    </xf>
    <xf numFmtId="185" fontId="0" fillId="0" borderId="0" xfId="30" applyFont="true" applyBorder="false" applyAlignment="false" applyProtection="false">
      <alignment horizontal="general" vertical="bottom" textRotation="0" wrapText="false" indent="0" shrinkToFit="false"/>
      <protection locked="true" hidden="false"/>
    </xf>
    <xf numFmtId="164" fontId="30" fillId="0" borderId="0" xfId="30" applyFont="true" applyBorder="false" applyAlignment="false" applyProtection="false">
      <alignment horizontal="general" vertical="bottom" textRotation="0" wrapText="false" indent="0" shrinkToFit="false"/>
      <protection locked="true" hidden="false"/>
    </xf>
    <xf numFmtId="164" fontId="20" fillId="0" borderId="0" xfId="30" applyFont="true" applyBorder="true" applyAlignment="true" applyProtection="false">
      <alignment horizontal="left" vertical="center" textRotation="0" wrapText="false" indent="0" shrinkToFit="false"/>
      <protection locked="true" hidden="false"/>
    </xf>
    <xf numFmtId="185" fontId="20" fillId="0" borderId="0" xfId="30" applyFont="true" applyBorder="true" applyAlignment="true" applyProtection="false">
      <alignment horizontal="left" vertical="center" textRotation="0" wrapText="false" indent="0" shrinkToFit="false"/>
      <protection locked="true" hidden="false"/>
    </xf>
    <xf numFmtId="185" fontId="45" fillId="0" borderId="7" xfId="30" applyFont="true" applyBorder="true" applyAlignment="true" applyProtection="false">
      <alignment horizontal="left" vertical="center" textRotation="0" wrapText="true" indent="0" shrinkToFit="false"/>
      <protection locked="true" hidden="false"/>
    </xf>
    <xf numFmtId="172" fontId="70" fillId="0" borderId="7" xfId="30" applyFont="true" applyBorder="true" applyAlignment="true" applyProtection="false">
      <alignment horizontal="center" vertical="bottom" textRotation="49" wrapText="true" indent="0" shrinkToFit="false"/>
      <protection locked="true" hidden="false"/>
    </xf>
    <xf numFmtId="165" fontId="45" fillId="0" borderId="0" xfId="30" applyFont="true" applyBorder="false" applyAlignment="true" applyProtection="false">
      <alignment horizontal="center" vertical="center" textRotation="0" wrapText="true" indent="0" shrinkToFit="false"/>
      <protection locked="true" hidden="false"/>
    </xf>
    <xf numFmtId="185" fontId="45" fillId="0" borderId="2" xfId="30" applyFont="true" applyBorder="true" applyAlignment="true" applyProtection="false">
      <alignment horizontal="left" vertical="center" textRotation="0" wrapText="true" indent="0" shrinkToFit="false"/>
      <protection locked="true" hidden="false"/>
    </xf>
    <xf numFmtId="172" fontId="44" fillId="0" borderId="2" xfId="30" applyFont="true" applyBorder="true" applyAlignment="true" applyProtection="false">
      <alignment horizontal="center" vertical="center" textRotation="0" wrapText="true" indent="0" shrinkToFit="false"/>
      <protection locked="true" hidden="false"/>
    </xf>
    <xf numFmtId="164" fontId="0" fillId="0" borderId="0" xfId="30" applyFont="true" applyBorder="false" applyAlignment="true" applyProtection="false">
      <alignment horizontal="left" vertical="center" textRotation="0" wrapText="true" indent="0" shrinkToFit="false"/>
      <protection locked="true" hidden="false"/>
    </xf>
    <xf numFmtId="164" fontId="73" fillId="0" borderId="2" xfId="30" applyFont="true" applyBorder="true" applyAlignment="true" applyProtection="false">
      <alignment horizontal="left" vertical="center" textRotation="0" wrapText="true" indent="0" shrinkToFit="false"/>
      <protection locked="true" hidden="false"/>
    </xf>
    <xf numFmtId="172" fontId="5" fillId="0" borderId="2" xfId="25" applyFont="true" applyBorder="true" applyAlignment="false" applyProtection="false">
      <alignment horizontal="general" vertical="bottom" textRotation="0" wrapText="false" indent="0" shrinkToFit="false"/>
      <protection locked="true" hidden="false"/>
    </xf>
    <xf numFmtId="169" fontId="69" fillId="0" borderId="2" xfId="30" applyFont="true" applyBorder="true" applyAlignment="true" applyProtection="false">
      <alignment horizontal="left" vertical="center" textRotation="0" wrapText="true" indent="0" shrinkToFit="false"/>
      <protection locked="true" hidden="false"/>
    </xf>
    <xf numFmtId="165" fontId="5" fillId="0" borderId="2" xfId="25" applyFont="true" applyBorder="true" applyAlignment="false" applyProtection="false">
      <alignment horizontal="general" vertical="bottom" textRotation="0" wrapText="false" indent="0" shrinkToFit="false"/>
      <protection locked="true" hidden="false"/>
    </xf>
    <xf numFmtId="164" fontId="69" fillId="0" borderId="2" xfId="30" applyFont="true" applyBorder="true" applyAlignment="true" applyProtection="false">
      <alignment horizontal="left" vertical="center" textRotation="0" wrapText="true" indent="0" shrinkToFit="false"/>
      <protection locked="true" hidden="false"/>
    </xf>
    <xf numFmtId="165" fontId="5" fillId="0" borderId="40" xfId="25" applyFont="true" applyBorder="true" applyAlignment="false" applyProtection="false">
      <alignment horizontal="general" vertical="bottom" textRotation="0" wrapText="false" indent="0" shrinkToFit="false"/>
      <protection locked="true" hidden="false"/>
    </xf>
    <xf numFmtId="185" fontId="20" fillId="0" borderId="0" xfId="30" applyFont="true" applyBorder="false" applyAlignment="true" applyProtection="false">
      <alignment horizontal="left" vertical="center" textRotation="0" wrapText="false" indent="0" shrinkToFit="false"/>
      <protection locked="true" hidden="false"/>
    </xf>
    <xf numFmtId="172" fontId="20" fillId="0" borderId="0" xfId="30" applyFont="true" applyBorder="false" applyAlignment="true" applyProtection="false">
      <alignment horizontal="left" vertical="center" textRotation="0" wrapText="false" indent="0" shrinkToFit="false"/>
      <protection locked="true" hidden="false"/>
    </xf>
    <xf numFmtId="172" fontId="29" fillId="0" borderId="0" xfId="30" applyFont="true" applyBorder="false" applyAlignment="false" applyProtection="false">
      <alignment horizontal="general" vertical="bottom" textRotation="0" wrapText="false" indent="0" shrinkToFit="false"/>
      <protection locked="true" hidden="false"/>
    </xf>
    <xf numFmtId="185" fontId="85" fillId="0" borderId="0" xfId="30" applyFont="true" applyBorder="true" applyAlignment="true" applyProtection="false">
      <alignment horizontal="center" vertical="bottom" textRotation="0" wrapText="false" indent="0" shrinkToFit="false"/>
      <protection locked="true" hidden="false"/>
    </xf>
    <xf numFmtId="172" fontId="30" fillId="0" borderId="0" xfId="30" applyFont="true" applyBorder="false" applyAlignment="false" applyProtection="false">
      <alignment horizontal="general" vertical="bottom" textRotation="0" wrapText="false" indent="0" shrinkToFit="false"/>
      <protection locked="true" hidden="false"/>
    </xf>
    <xf numFmtId="164" fontId="69" fillId="0" borderId="0" xfId="30" applyFont="true" applyBorder="false" applyAlignment="true" applyProtection="false">
      <alignment horizontal="left" vertical="center" textRotation="0" wrapText="true" indent="0" shrinkToFit="false"/>
      <protection locked="true" hidden="false"/>
    </xf>
    <xf numFmtId="172" fontId="5" fillId="0" borderId="0" xfId="25" applyFont="true" applyBorder="false" applyAlignment="false" applyProtection="false">
      <alignment horizontal="general" vertical="bottom" textRotation="0" wrapText="false" indent="0" shrinkToFit="false"/>
      <protection locked="true" hidden="false"/>
    </xf>
    <xf numFmtId="172" fontId="44" fillId="0" borderId="7" xfId="30" applyFont="true" applyBorder="true" applyAlignment="true" applyProtection="false">
      <alignment horizontal="center" vertical="center" textRotation="0" wrapText="true" indent="0" shrinkToFit="false"/>
      <protection locked="true" hidden="false"/>
    </xf>
    <xf numFmtId="164" fontId="86" fillId="0" borderId="0" xfId="30" applyFont="true" applyBorder="false" applyAlignment="true" applyProtection="false">
      <alignment horizontal="left" vertical="center" textRotation="0" wrapText="true" indent="0" shrinkToFit="false"/>
      <protection locked="true" hidden="false"/>
    </xf>
    <xf numFmtId="164" fontId="72" fillId="0" borderId="0" xfId="30" applyFont="true" applyBorder="false" applyAlignment="false" applyProtection="false">
      <alignment horizontal="general" vertical="bottom" textRotation="0" wrapText="false" indent="0" shrinkToFit="false"/>
      <protection locked="true" hidden="false"/>
    </xf>
    <xf numFmtId="164" fontId="32" fillId="0" borderId="0" xfId="30" applyFont="true" applyBorder="false" applyAlignment="false" applyProtection="false">
      <alignment horizontal="general" vertical="bottom" textRotation="0" wrapText="false" indent="0" shrinkToFit="false"/>
      <protection locked="true" hidden="false"/>
    </xf>
    <xf numFmtId="185" fontId="45" fillId="0" borderId="0" xfId="30" applyFont="true" applyBorder="false" applyAlignment="true" applyProtection="false">
      <alignment horizontal="left" vertical="center" textRotation="0" wrapText="true" indent="0" shrinkToFit="false"/>
      <protection locked="true" hidden="false"/>
    </xf>
    <xf numFmtId="172" fontId="45" fillId="0" borderId="0" xfId="30" applyFont="true" applyBorder="false" applyAlignment="true" applyProtection="false">
      <alignment horizontal="center" vertical="bottom" textRotation="0" wrapText="true" indent="0" shrinkToFit="false"/>
      <protection locked="true" hidden="false"/>
    </xf>
    <xf numFmtId="172" fontId="45" fillId="0" borderId="0" xfId="30" applyFont="true" applyBorder="false" applyAlignment="true" applyProtection="false">
      <alignment horizontal="left" vertical="center" textRotation="0" wrapText="true" indent="0" shrinkToFit="false"/>
      <protection locked="true" hidden="false"/>
    </xf>
    <xf numFmtId="185" fontId="20" fillId="0" borderId="0" xfId="30" applyFont="true" applyBorder="false" applyAlignment="true" applyProtection="false">
      <alignment horizontal="general" vertical="center" textRotation="0" wrapText="false" indent="0" shrinkToFit="false"/>
      <protection locked="true" hidden="false"/>
    </xf>
    <xf numFmtId="172" fontId="0" fillId="0" borderId="0" xfId="30" applyFont="true" applyBorder="false" applyAlignment="true" applyProtection="false">
      <alignment horizontal="left" vertical="center" textRotation="0" wrapText="false" indent="0" shrinkToFit="false"/>
      <protection locked="true" hidden="false"/>
    </xf>
    <xf numFmtId="172" fontId="68" fillId="0" borderId="0" xfId="30" applyFont="true" applyBorder="true" applyAlignment="true" applyProtection="false">
      <alignment horizontal="center" vertical="center" textRotation="0" wrapText="true" indent="0" shrinkToFit="false"/>
      <protection locked="true" hidden="false"/>
    </xf>
    <xf numFmtId="172" fontId="24" fillId="0" borderId="0" xfId="25" applyFont="true" applyBorder="false" applyAlignment="true" applyProtection="false">
      <alignment horizontal="right" vertical="bottom" textRotation="0" wrapText="false" indent="0" shrinkToFit="false"/>
      <protection locked="true" hidden="false"/>
    </xf>
    <xf numFmtId="172" fontId="45" fillId="0" borderId="0" xfId="30" applyFont="true" applyBorder="false" applyAlignment="true" applyProtection="false">
      <alignment horizontal="right" vertical="bottom" textRotation="0" wrapText="true" indent="0" shrinkToFit="false"/>
      <protection locked="true" hidden="false"/>
    </xf>
    <xf numFmtId="185" fontId="87" fillId="0" borderId="0" xfId="30" applyFont="true" applyBorder="false" applyAlignment="true" applyProtection="false">
      <alignment horizontal="left" vertical="center" textRotation="0" wrapText="true" indent="0" shrinkToFit="false"/>
      <protection locked="true" hidden="false"/>
    </xf>
    <xf numFmtId="164" fontId="0" fillId="0" borderId="0" xfId="30" applyFont="true" applyBorder="false" applyAlignment="true" applyProtection="false">
      <alignment horizontal="general" vertical="center" textRotation="0" wrapText="false" indent="0" shrinkToFit="false"/>
      <protection locked="true" hidden="false"/>
    </xf>
    <xf numFmtId="164" fontId="5" fillId="0" borderId="5" xfId="30" applyFont="true" applyBorder="true" applyAlignment="true" applyProtection="false">
      <alignment horizontal="center" vertical="center" textRotation="0" wrapText="false" indent="0" shrinkToFit="false"/>
      <protection locked="true" hidden="false"/>
    </xf>
    <xf numFmtId="164" fontId="30" fillId="0" borderId="0" xfId="30" applyFont="true" applyBorder="false" applyAlignment="true" applyProtection="false">
      <alignment horizontal="general" vertical="center" textRotation="0" wrapText="false" indent="0" shrinkToFit="false"/>
      <protection locked="true" hidden="false"/>
    </xf>
    <xf numFmtId="164" fontId="5" fillId="0" borderId="0" xfId="30" applyFont="true" applyBorder="false" applyAlignment="true" applyProtection="false">
      <alignment horizontal="general" vertical="center" textRotation="0" wrapText="false" indent="0" shrinkToFit="false"/>
      <protection locked="true" hidden="false"/>
    </xf>
    <xf numFmtId="185" fontId="69" fillId="0" borderId="2" xfId="30" applyFont="true" applyBorder="true" applyAlignment="true" applyProtection="false">
      <alignment horizontal="left" vertical="center" textRotation="0" wrapText="true" indent="0" shrinkToFit="false"/>
      <protection locked="true" hidden="false"/>
    </xf>
    <xf numFmtId="165" fontId="5" fillId="0" borderId="5" xfId="25" applyFont="true" applyBorder="true" applyAlignment="true" applyProtection="false">
      <alignment horizontal="right" vertical="bottom" textRotation="0" wrapText="false" indent="0" shrinkToFit="false"/>
      <protection locked="true" hidden="false"/>
    </xf>
    <xf numFmtId="165" fontId="30" fillId="0" borderId="0" xfId="30" applyFont="true" applyBorder="false" applyAlignment="true" applyProtection="false">
      <alignment horizontal="general" vertical="center" textRotation="0" wrapText="false" indent="0" shrinkToFit="false"/>
      <protection locked="true" hidden="false"/>
    </xf>
    <xf numFmtId="172" fontId="45" fillId="0" borderId="0" xfId="25" applyFont="true" applyBorder="false" applyAlignment="true" applyProtection="false">
      <alignment horizontal="right" vertical="center" textRotation="0" wrapText="true" indent="0" shrinkToFit="false"/>
      <protection locked="true" hidden="false"/>
    </xf>
    <xf numFmtId="172" fontId="45" fillId="0" borderId="0" xfId="30" applyFont="true" applyBorder="false" applyAlignment="true" applyProtection="false">
      <alignment horizontal="right" vertical="center" textRotation="0" wrapText="true" indent="0" shrinkToFit="false"/>
      <protection locked="true" hidden="false"/>
    </xf>
    <xf numFmtId="164" fontId="44" fillId="0" borderId="0" xfId="30" applyFont="true" applyBorder="false" applyAlignment="true" applyProtection="false">
      <alignment horizontal="left" vertical="center" textRotation="0" wrapText="true" indent="0" shrinkToFit="false"/>
      <protection locked="true" hidden="false"/>
    </xf>
    <xf numFmtId="164" fontId="0" fillId="0" borderId="0" xfId="30" applyFont="true" applyBorder="false" applyAlignment="true" applyProtection="false">
      <alignment horizontal="left" vertical="bottom" textRotation="0" wrapText="false" indent="0" shrinkToFit="false"/>
      <protection locked="true" hidden="false"/>
    </xf>
    <xf numFmtId="164" fontId="45" fillId="0" borderId="0" xfId="30" applyFont="true" applyBorder="false" applyAlignment="true" applyProtection="false">
      <alignment horizontal="left" vertical="center" textRotation="0" wrapText="true" indent="0" shrinkToFit="false"/>
      <protection locked="true" hidden="false"/>
    </xf>
    <xf numFmtId="172" fontId="24" fillId="0" borderId="0" xfId="25" applyFont="true" applyBorder="fals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left"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85" fontId="27" fillId="0" borderId="12" xfId="21" applyFont="true" applyBorder="true" applyAlignment="true" applyProtection="false">
      <alignment horizontal="right" vertical="center" textRotation="0" wrapText="true" indent="0" shrinkToFit="false"/>
      <protection locked="true" hidden="false"/>
    </xf>
    <xf numFmtId="185" fontId="0" fillId="0" borderId="12" xfId="21" applyFont="true" applyBorder="true" applyAlignment="true" applyProtection="false">
      <alignment horizontal="right" vertical="center" textRotation="0" wrapText="true" indent="0" shrinkToFit="false"/>
      <protection locked="true" hidden="false"/>
    </xf>
    <xf numFmtId="165" fontId="0" fillId="3" borderId="12" xfId="21" applyFont="true" applyBorder="true" applyAlignment="true" applyProtection="true">
      <alignment horizontal="right" vertical="center" textRotation="0" wrapText="true" indent="0" shrinkToFit="false"/>
      <protection locked="false" hidden="false"/>
    </xf>
    <xf numFmtId="164" fontId="0" fillId="0" borderId="0" xfId="0" applyFont="false" applyBorder="false" applyAlignment="true" applyProtection="false">
      <alignment horizontal="left" vertical="center" textRotation="0" wrapText="false" indent="1" shrinkToFit="false"/>
      <protection locked="true" hidden="false"/>
    </xf>
    <xf numFmtId="165" fontId="24" fillId="0" borderId="12" xfId="21" applyFont="true" applyBorder="true" applyAlignment="true" applyProtection="false">
      <alignment horizontal="right" vertical="center"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4" fontId="88" fillId="0" borderId="0" xfId="0" applyFont="true" applyBorder="true" applyAlignment="true" applyProtection="false">
      <alignment horizontal="left" vertical="center" textRotation="0" wrapText="true" indent="0" shrinkToFit="false"/>
      <protection locked="true" hidden="false"/>
    </xf>
    <xf numFmtId="165" fontId="0" fillId="3" borderId="12" xfId="21" applyFont="true" applyBorder="true" applyAlignment="true" applyProtection="true">
      <alignment horizontal="center" vertical="center" textRotation="0" wrapText="true" indent="0" shrinkToFit="false"/>
      <protection locked="false" hidden="false"/>
    </xf>
    <xf numFmtId="164" fontId="0" fillId="0" borderId="0" xfId="0" applyFont="true" applyBorder="false" applyAlignment="true" applyProtection="false">
      <alignment horizontal="left" vertical="center" textRotation="0" wrapText="false" indent="1" shrinkToFit="false"/>
      <protection locked="true" hidden="false"/>
    </xf>
    <xf numFmtId="164" fontId="89" fillId="0" borderId="0" xfId="31" applyFont="true" applyBorder="false" applyAlignment="true" applyProtection="false">
      <alignment horizontal="left" vertical="center" textRotation="0" wrapText="false" indent="0" shrinkToFit="false"/>
      <protection locked="true" hidden="false"/>
    </xf>
    <xf numFmtId="164" fontId="90" fillId="0" borderId="0" xfId="31" applyFont="true" applyBorder="false" applyAlignment="true" applyProtection="false">
      <alignment horizontal="general" vertical="center" textRotation="0" wrapText="false" indent="0" shrinkToFit="false"/>
      <protection locked="true" hidden="false"/>
    </xf>
    <xf numFmtId="164" fontId="91" fillId="0" borderId="0" xfId="31" applyFont="true" applyBorder="false" applyAlignment="true" applyProtection="false">
      <alignment horizontal="general" vertical="center" textRotation="0" wrapText="false" indent="0" shrinkToFit="false"/>
      <protection locked="true" hidden="false"/>
    </xf>
    <xf numFmtId="174" fontId="89" fillId="0" borderId="0" xfId="31" applyFont="true" applyBorder="false" applyAlignment="true" applyProtection="false">
      <alignment horizontal="general" vertical="center" textRotation="0" wrapText="false" indent="0" shrinkToFit="false"/>
      <protection locked="true" hidden="false"/>
    </xf>
    <xf numFmtId="186" fontId="91" fillId="0" borderId="0" xfId="31" applyFont="true" applyBorder="false" applyAlignment="true" applyProtection="false">
      <alignment horizontal="general" vertical="center" textRotation="0" wrapText="false" indent="0" shrinkToFit="false"/>
      <protection locked="true" hidden="false"/>
    </xf>
    <xf numFmtId="164" fontId="92" fillId="0" borderId="0" xfId="31" applyFont="true" applyBorder="false" applyAlignment="true" applyProtection="false">
      <alignment horizontal="general" vertical="center" textRotation="0" wrapText="false" indent="0" shrinkToFit="false"/>
      <protection locked="true" hidden="false"/>
    </xf>
    <xf numFmtId="164" fontId="89" fillId="0" borderId="8" xfId="31" applyFont="true" applyBorder="true" applyAlignment="true" applyProtection="false">
      <alignment horizontal="left" vertical="center" textRotation="0" wrapText="false" indent="0" shrinkToFit="false"/>
      <protection locked="true" hidden="false"/>
    </xf>
    <xf numFmtId="164" fontId="89" fillId="3" borderId="1" xfId="31" applyFont="true" applyBorder="true" applyAlignment="true" applyProtection="true">
      <alignment horizontal="right" vertical="center" textRotation="0" wrapText="false" indent="0" shrinkToFit="false"/>
      <protection locked="false" hidden="false"/>
    </xf>
    <xf numFmtId="164" fontId="24" fillId="0" borderId="21" xfId="0" applyFont="true" applyBorder="true" applyAlignment="true" applyProtection="false">
      <alignment horizontal="left" vertical="center" textRotation="0" wrapText="true" indent="0" shrinkToFit="false"/>
      <protection locked="true" hidden="false"/>
    </xf>
    <xf numFmtId="164" fontId="5" fillId="0" borderId="12" xfId="0" applyFont="true" applyBorder="true" applyAlignment="true" applyProtection="false">
      <alignment horizontal="left" vertical="center" textRotation="0" wrapText="true" indent="0" shrinkToFit="false"/>
      <protection locked="true" hidden="false"/>
    </xf>
    <xf numFmtId="188" fontId="0" fillId="0" borderId="12" xfId="0" applyFont="true" applyBorder="true" applyAlignment="true" applyProtection="false">
      <alignment horizontal="right" vertical="center" textRotation="0" wrapText="true" indent="0" shrinkToFit="false"/>
      <protection locked="true" hidden="false"/>
    </xf>
    <xf numFmtId="164" fontId="24" fillId="0" borderId="12" xfId="0" applyFont="true" applyBorder="true" applyAlignment="true" applyProtection="false">
      <alignment horizontal="left" vertical="center" textRotation="0" wrapText="true" indent="0" shrinkToFit="false"/>
      <protection locked="true" hidden="false"/>
    </xf>
    <xf numFmtId="188" fontId="27" fillId="0" borderId="12" xfId="0" applyFont="true" applyBorder="true" applyAlignment="true" applyProtection="false">
      <alignment horizontal="right" vertical="center" textRotation="0" wrapText="true" indent="0" shrinkToFit="false"/>
      <protection locked="true" hidden="false"/>
    </xf>
    <xf numFmtId="175"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28" applyFont="true" applyBorder="false" applyAlignment="false" applyProtection="false">
      <alignment horizontal="general" vertical="bottom" textRotation="0" wrapText="false" indent="0" shrinkToFit="false"/>
      <protection locked="true" hidden="false"/>
    </xf>
    <xf numFmtId="164" fontId="93" fillId="0" borderId="0" xfId="28" applyFont="true" applyBorder="false" applyAlignment="false" applyProtection="false">
      <alignment horizontal="general" vertical="bottom" textRotation="0" wrapText="false" indent="0" shrinkToFit="false"/>
      <protection locked="true" hidden="false"/>
    </xf>
    <xf numFmtId="164" fontId="94" fillId="0" borderId="0" xfId="28" applyFont="true" applyBorder="true" applyAlignment="true" applyProtection="false">
      <alignment horizontal="center" vertical="distributed" textRotation="0" wrapText="true" indent="0" shrinkToFit="false"/>
      <protection locked="true" hidden="false"/>
    </xf>
    <xf numFmtId="175" fontId="95" fillId="0" borderId="41" xfId="28" applyFont="true" applyBorder="true" applyAlignment="true" applyProtection="false">
      <alignment horizontal="center" vertical="distributed" textRotation="0" wrapText="true" indent="0" shrinkToFit="false"/>
      <protection locked="true" hidden="false"/>
    </xf>
    <xf numFmtId="164" fontId="55" fillId="0" borderId="0" xfId="28" applyFont="true" applyBorder="true" applyAlignment="true" applyProtection="false">
      <alignment horizontal="left" vertical="center" textRotation="0" wrapText="true" indent="0" shrinkToFit="false"/>
      <protection locked="true" hidden="false"/>
    </xf>
    <xf numFmtId="164" fontId="48" fillId="0" borderId="0" xfId="28" applyFont="true" applyBorder="false" applyAlignment="false" applyProtection="false">
      <alignment horizontal="general" vertical="bottom" textRotation="0" wrapText="false" indent="0" shrinkToFit="false"/>
      <protection locked="true" hidden="false"/>
    </xf>
    <xf numFmtId="165" fontId="7" fillId="0" borderId="41" xfId="28" applyFont="true" applyBorder="true" applyAlignment="true" applyProtection="false">
      <alignment horizontal="left" vertical="bottom" textRotation="0" wrapText="false" indent="0" shrinkToFit="false"/>
      <protection locked="true" hidden="false"/>
    </xf>
    <xf numFmtId="172" fontId="5" fillId="0" borderId="41" xfId="23" applyFont="true" applyBorder="true" applyAlignment="false" applyProtection="false">
      <alignment horizontal="general" vertical="bottom" textRotation="0" wrapText="false" indent="0" shrinkToFit="false"/>
      <protection locked="true" hidden="false"/>
    </xf>
    <xf numFmtId="164" fontId="7" fillId="0" borderId="41" xfId="28" applyFont="true" applyBorder="true" applyAlignment="true" applyProtection="false">
      <alignment horizontal="left" vertical="bottom" textRotation="0" wrapText="false" indent="0" shrinkToFit="false"/>
      <protection locked="true" hidden="false"/>
    </xf>
    <xf numFmtId="164" fontId="7" fillId="0" borderId="41" xfId="28" applyFont="true" applyBorder="true" applyAlignment="true" applyProtection="false">
      <alignment horizontal="center" vertical="bottom" textRotation="0" wrapText="false" indent="0" shrinkToFit="false"/>
      <protection locked="true" hidden="false"/>
    </xf>
    <xf numFmtId="172" fontId="7" fillId="0" borderId="41" xfId="28" applyFont="true" applyBorder="true" applyAlignment="false" applyProtection="false">
      <alignment horizontal="general" vertical="bottom" textRotation="0" wrapText="false" indent="0" shrinkToFit="false"/>
      <protection locked="true" hidden="false"/>
    </xf>
    <xf numFmtId="167" fontId="7" fillId="0" borderId="41" xfId="19" applyFont="true" applyBorder="true" applyAlignment="true" applyProtection="true">
      <alignment horizontal="general" vertical="bottom" textRotation="0" wrapText="false" indent="0" shrinkToFit="false"/>
      <protection locked="true" hidden="false"/>
    </xf>
    <xf numFmtId="164" fontId="96" fillId="0" borderId="0" xfId="28" applyFont="true" applyBorder="false" applyAlignment="true" applyProtection="false">
      <alignment horizontal="center" vertical="distributed" textRotation="0" wrapText="true" indent="0" shrinkToFit="false"/>
      <protection locked="true" hidden="false"/>
    </xf>
    <xf numFmtId="175" fontId="95" fillId="0" borderId="0" xfId="28" applyFont="true" applyBorder="false" applyAlignment="true" applyProtection="false">
      <alignment horizontal="center" vertical="distributed" textRotation="0" wrapText="true" indent="0" shrinkToFit="false"/>
      <protection locked="true" hidden="false"/>
    </xf>
    <xf numFmtId="164" fontId="97" fillId="0" borderId="0" xfId="28" applyFont="true" applyBorder="true" applyAlignment="true" applyProtection="false">
      <alignment horizontal="center" vertical="distributed" textRotation="0" wrapText="true" indent="0" shrinkToFit="false"/>
      <protection locked="true" hidden="false"/>
    </xf>
    <xf numFmtId="169" fontId="95" fillId="0" borderId="41" xfId="28" applyFont="true" applyBorder="true" applyAlignment="true" applyProtection="false">
      <alignment horizontal="left" vertical="distributed" textRotation="0" wrapText="true" indent="0" shrinkToFit="false"/>
      <protection locked="true" hidden="false"/>
    </xf>
    <xf numFmtId="165" fontId="98" fillId="0" borderId="41" xfId="24" applyFont="true" applyBorder="true" applyAlignment="true" applyProtection="true">
      <alignment horizontal="right" vertical="distributed" textRotation="0" wrapText="true" indent="0" shrinkToFit="false"/>
      <protection locked="true" hidden="false"/>
    </xf>
    <xf numFmtId="165" fontId="98" fillId="0" borderId="41" xfId="24" applyFont="true" applyBorder="true" applyAlignment="true" applyProtection="true">
      <alignment horizontal="left" vertical="distributed" textRotation="0" wrapText="true" indent="0" shrinkToFit="false"/>
      <protection locked="true" hidden="false"/>
    </xf>
    <xf numFmtId="164" fontId="99" fillId="0" borderId="0" xfId="28" applyFont="true" applyBorder="false" applyAlignment="true" applyProtection="false">
      <alignment horizontal="center" vertical="bottom" textRotation="0" wrapText="false" indent="0" shrinkToFit="false"/>
      <protection locked="true" hidden="false"/>
    </xf>
    <xf numFmtId="164" fontId="100" fillId="0" borderId="0" xfId="28" applyFont="true" applyBorder="false" applyAlignment="false" applyProtection="false">
      <alignment horizontal="general" vertical="bottom" textRotation="0" wrapText="false" indent="0" shrinkToFit="false"/>
      <protection locked="true" hidden="false"/>
    </xf>
    <xf numFmtId="168" fontId="101" fillId="0" borderId="0" xfId="28" applyFont="true" applyBorder="false" applyAlignment="false" applyProtection="false">
      <alignment horizontal="general" vertical="bottom" textRotation="0" wrapText="false" indent="0" shrinkToFit="false"/>
      <protection locked="true" hidden="false"/>
    </xf>
    <xf numFmtId="189" fontId="102" fillId="0" borderId="0" xfId="28" applyFont="true" applyBorder="false" applyAlignment="false" applyProtection="false">
      <alignment horizontal="general" vertical="bottom" textRotation="0" wrapText="false" indent="0" shrinkToFit="false"/>
      <protection locked="true" hidden="false"/>
    </xf>
    <xf numFmtId="178" fontId="101" fillId="0" borderId="0" xfId="28" applyFont="true" applyBorder="false" applyAlignment="false" applyProtection="false">
      <alignment horizontal="general" vertical="bottom" textRotation="0" wrapText="false" indent="0" shrinkToFit="false"/>
      <protection locked="true" hidden="false"/>
    </xf>
    <xf numFmtId="189" fontId="101" fillId="0" borderId="0" xfId="28" applyFont="true" applyBorder="false" applyAlignment="false" applyProtection="false">
      <alignment horizontal="general" vertical="bottom" textRotation="0" wrapText="false" indent="0" shrinkToFit="false"/>
      <protection locked="true" hidden="false"/>
    </xf>
    <xf numFmtId="167" fontId="103" fillId="0" borderId="0" xfId="33" applyFont="true" applyBorder="true" applyAlignment="true" applyProtection="true">
      <alignment horizontal="general" vertical="bottom" textRotation="0" wrapText="false" indent="0" shrinkToFit="false"/>
      <protection locked="true" hidden="false"/>
    </xf>
    <xf numFmtId="165" fontId="98" fillId="0" borderId="41" xfId="24" applyFont="true" applyBorder="true" applyAlignment="true" applyProtection="true">
      <alignment horizontal="center" vertical="distributed" textRotation="0" wrapText="true" indent="0" shrinkToFit="false"/>
      <protection locked="true" hidden="false"/>
    </xf>
    <xf numFmtId="165" fontId="95" fillId="0" borderId="41" xfId="24" applyFont="true" applyBorder="true" applyAlignment="true" applyProtection="true">
      <alignment horizontal="left" vertical="distributed" textRotation="0" wrapText="true" indent="0" shrinkToFit="false"/>
      <protection locked="true" hidden="false"/>
    </xf>
    <xf numFmtId="165" fontId="95" fillId="0" borderId="41" xfId="24" applyFont="true" applyBorder="true" applyAlignment="true" applyProtection="true">
      <alignment horizontal="right" vertical="distributed" textRotation="0" wrapText="true" indent="0" shrinkToFit="false"/>
      <protection locked="true" hidden="false"/>
    </xf>
    <xf numFmtId="165" fontId="95" fillId="0" borderId="41" xfId="24" applyFont="true" applyBorder="true" applyAlignment="true" applyProtection="true">
      <alignment horizontal="center" vertical="distributed" textRotation="0" wrapText="true" indent="0" shrinkToFit="false"/>
      <protection locked="true" hidden="false"/>
    </xf>
    <xf numFmtId="165" fontId="104" fillId="0" borderId="41" xfId="24" applyFont="true" applyBorder="true" applyAlignment="true" applyProtection="true">
      <alignment horizontal="left" vertical="distributed" textRotation="0" wrapText="true" indent="0" shrinkToFit="false"/>
      <protection locked="true" hidden="false"/>
    </xf>
    <xf numFmtId="172" fontId="95" fillId="0" borderId="41" xfId="24" applyFont="true" applyBorder="true" applyAlignment="true" applyProtection="true">
      <alignment horizontal="right" vertical="distributed" textRotation="0" wrapText="true" indent="0" shrinkToFit="false"/>
      <protection locked="true" hidden="false"/>
    </xf>
    <xf numFmtId="167" fontId="95" fillId="0" borderId="41" xfId="19" applyFont="true" applyBorder="true" applyAlignment="true" applyProtection="true">
      <alignment horizontal="right" vertical="distributed" textRotation="0" wrapText="true" indent="0" shrinkToFit="false"/>
      <protection locked="true" hidden="false"/>
    </xf>
    <xf numFmtId="190" fontId="95" fillId="0" borderId="41" xfId="24" applyFont="true" applyBorder="true" applyAlignment="true" applyProtection="true">
      <alignment horizontal="right" vertical="distributed" textRotation="0" wrapText="true" indent="0" shrinkToFit="false"/>
      <protection locked="true" hidden="false"/>
    </xf>
    <xf numFmtId="165" fontId="98" fillId="0" borderId="0" xfId="24" applyFont="true" applyBorder="true" applyAlignment="true" applyProtection="true">
      <alignment horizontal="general" vertical="distributed" textRotation="0" wrapText="true" indent="0" shrinkToFit="false"/>
      <protection locked="true" hidden="false"/>
    </xf>
    <xf numFmtId="175" fontId="101" fillId="0" borderId="0" xfId="28" applyFont="true" applyBorder="false" applyAlignment="false" applyProtection="false">
      <alignment horizontal="general" vertical="bottom" textRotation="0" wrapText="false" indent="0" shrinkToFit="false"/>
      <protection locked="true" hidden="false"/>
    </xf>
    <xf numFmtId="165" fontId="93" fillId="0" borderId="0" xfId="28" applyFont="true" applyBorder="false" applyAlignment="false" applyProtection="false">
      <alignment horizontal="general" vertical="bottom" textRotation="0" wrapText="false" indent="0" shrinkToFit="false"/>
      <protection locked="true" hidden="false"/>
    </xf>
    <xf numFmtId="191" fontId="105" fillId="0" borderId="0" xfId="28" applyFont="true" applyBorder="false" applyAlignment="false" applyProtection="false">
      <alignment horizontal="general" vertical="bottom" textRotation="0" wrapText="false" indent="0" shrinkToFit="false"/>
      <protection locked="true" hidden="false"/>
    </xf>
    <xf numFmtId="165" fontId="27" fillId="0" borderId="2" xfId="21" applyFont="true" applyBorder="true" applyAlignment="true" applyProtection="false">
      <alignment horizontal="center" vertical="center" textRotation="0" wrapText="true" indent="0" shrinkToFit="false"/>
      <protection locked="true" hidden="false"/>
    </xf>
    <xf numFmtId="164" fontId="23" fillId="0" borderId="0" xfId="0" applyFont="true" applyBorder="true" applyAlignment="true" applyProtection="false">
      <alignment horizontal="left" vertical="center" textRotation="0" wrapText="true" indent="0" shrinkToFit="false"/>
      <protection locked="true" hidden="false"/>
    </xf>
    <xf numFmtId="164" fontId="23" fillId="0" borderId="0" xfId="0" applyFont="true" applyBorder="false" applyAlignment="true" applyProtection="false">
      <alignment horizontal="general" vertical="center" textRotation="0" wrapText="true" indent="0" shrinkToFit="false"/>
      <protection locked="true" hidden="false"/>
    </xf>
    <xf numFmtId="165" fontId="27" fillId="0" borderId="2" xfId="21" applyFont="true" applyBorder="true" applyAlignment="true" applyProtection="false">
      <alignment horizontal="left" vertical="center" textRotation="0" wrapText="true" indent="0" shrinkToFit="false"/>
      <protection locked="true" hidden="false"/>
    </xf>
    <xf numFmtId="172" fontId="27" fillId="0" borderId="2" xfId="21" applyFont="true" applyBorder="true" applyAlignment="true" applyProtection="false">
      <alignment horizontal="center" vertical="center" textRotation="0" wrapText="true" indent="0" shrinkToFit="false"/>
      <protection locked="true" hidden="false"/>
    </xf>
    <xf numFmtId="172" fontId="0" fillId="0" borderId="2" xfId="21" applyFont="true" applyBorder="true" applyAlignment="true" applyProtection="false">
      <alignment horizontal="center" vertical="center" textRotation="0" wrapText="true" indent="0" shrinkToFit="false"/>
      <protection locked="true" hidden="false"/>
    </xf>
    <xf numFmtId="165" fontId="0" fillId="0" borderId="2" xfId="21" applyFont="true" applyBorder="true" applyAlignment="true" applyProtection="false">
      <alignment horizontal="left" vertical="center" textRotation="0" wrapText="true" indent="0" shrinkToFit="false"/>
      <protection locked="true" hidden="false"/>
    </xf>
    <xf numFmtId="165" fontId="0" fillId="0" borderId="2" xfId="21" applyFont="true" applyBorder="true" applyAlignment="true" applyProtection="false">
      <alignment horizontal="right" vertical="center" textRotation="0" wrapText="true" indent="0" shrinkToFit="false"/>
      <protection locked="true" hidden="false"/>
    </xf>
    <xf numFmtId="172" fontId="0" fillId="0" borderId="7" xfId="21" applyFont="true" applyBorder="true" applyAlignment="true" applyProtection="false">
      <alignment horizontal="center" vertical="center" textRotation="0" wrapText="true" indent="0" shrinkToFit="false"/>
      <protection locked="true" hidden="false"/>
    </xf>
    <xf numFmtId="165" fontId="0" fillId="0" borderId="42" xfId="21" applyFont="true" applyBorder="true" applyAlignment="true" applyProtection="false">
      <alignment horizontal="right" vertical="center" textRotation="0" wrapText="true" indent="0" shrinkToFit="false"/>
      <protection locked="true" hidden="false"/>
    </xf>
    <xf numFmtId="172" fontId="5" fillId="0" borderId="5" xfId="21" applyFont="true" applyBorder="true" applyAlignment="false" applyProtection="false">
      <alignment horizontal="general" vertical="bottom" textRotation="0" wrapText="false" indent="0" shrinkToFit="false"/>
      <protection locked="true" hidden="false"/>
    </xf>
    <xf numFmtId="165" fontId="27" fillId="0" borderId="42" xfId="21" applyFont="true" applyBorder="true" applyAlignment="true" applyProtection="false">
      <alignment horizontal="left" vertical="center" textRotation="0" wrapText="true" indent="0" shrinkToFit="false"/>
      <protection locked="true" hidden="false"/>
    </xf>
    <xf numFmtId="172" fontId="0" fillId="0" borderId="37" xfId="21" applyFont="true" applyBorder="true" applyAlignment="true" applyProtection="false">
      <alignment horizontal="center" vertical="center" textRotation="0" wrapText="true" indent="0" shrinkToFit="false"/>
      <protection locked="true" hidden="false"/>
    </xf>
    <xf numFmtId="172" fontId="5" fillId="0" borderId="5" xfId="21" applyFont="true" applyBorder="true" applyAlignment="true" applyProtection="false">
      <alignment horizontal="general" vertical="center" textRotation="0" wrapText="false" indent="0" shrinkToFit="false"/>
      <protection locked="true" hidden="false"/>
    </xf>
    <xf numFmtId="172" fontId="0" fillId="0" borderId="43" xfId="21" applyFont="true" applyBorder="true" applyAlignment="true" applyProtection="false">
      <alignment horizontal="center" vertical="center" textRotation="0" wrapText="true" indent="0" shrinkToFit="false"/>
      <protection locked="true" hidden="false"/>
    </xf>
    <xf numFmtId="190" fontId="27" fillId="0" borderId="38" xfId="21" applyFont="true" applyBorder="true" applyAlignment="true" applyProtection="false">
      <alignment horizontal="right" vertical="center" textRotation="0" wrapText="true" indent="0" shrinkToFit="false"/>
      <protection locked="true" hidden="false"/>
    </xf>
    <xf numFmtId="190" fontId="27" fillId="0" borderId="37" xfId="21" applyFont="true" applyBorder="true" applyAlignment="true" applyProtection="false">
      <alignment horizontal="right" vertical="center" textRotation="0" wrapText="true" indent="0" shrinkToFit="false"/>
      <protection locked="true" hidden="false"/>
    </xf>
    <xf numFmtId="190" fontId="27" fillId="0" borderId="2" xfId="21" applyFont="true" applyBorder="true" applyAlignment="true" applyProtection="false">
      <alignment horizontal="right" vertical="center" textRotation="0" wrapText="true" indent="0" shrinkToFit="false"/>
      <protection locked="true" hidden="false"/>
    </xf>
    <xf numFmtId="164" fontId="5" fillId="0" borderId="0" xfId="0" applyFont="true" applyBorder="false" applyAlignment="true" applyProtection="false">
      <alignment horizontal="general" vertical="center" textRotation="0" wrapText="true" indent="0" shrinkToFit="false"/>
      <protection locked="true" hidden="false"/>
    </xf>
    <xf numFmtId="186" fontId="65" fillId="0" borderId="0" xfId="31" applyFont="true" applyBorder="false" applyAlignment="true" applyProtection="false">
      <alignment horizontal="right" vertical="center" textRotation="0" wrapText="false" indent="0" shrinkToFit="false"/>
      <protection locked="true" hidden="false"/>
    </xf>
    <xf numFmtId="164" fontId="24" fillId="0" borderId="2" xfId="0" applyFont="true" applyBorder="true" applyAlignment="true" applyProtection="false">
      <alignment horizontal="left" vertical="center" textRotation="0" wrapText="true" indent="0" shrinkToFit="false"/>
      <protection locked="true" hidden="false"/>
    </xf>
    <xf numFmtId="172" fontId="24" fillId="0" borderId="2" xfId="0" applyFont="true" applyBorder="true" applyAlignment="true" applyProtection="false">
      <alignment horizontal="left" vertical="center" textRotation="0" wrapText="true" indent="0" shrinkToFit="false"/>
      <protection locked="true" hidden="false"/>
    </xf>
    <xf numFmtId="172" fontId="27" fillId="0" borderId="2" xfId="0" applyFont="true" applyBorder="true" applyAlignment="true" applyProtection="false">
      <alignment horizontal="right" vertical="center" textRotation="0" wrapText="tru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72" fontId="5" fillId="0" borderId="2" xfId="0" applyFont="true" applyBorder="true" applyAlignment="true" applyProtection="false">
      <alignment horizontal="left" vertical="center" textRotation="0" wrapText="true" indent="0" shrinkToFit="false"/>
      <protection locked="true" hidden="false"/>
    </xf>
    <xf numFmtId="172" fontId="0" fillId="0" borderId="2" xfId="0" applyFont="false" applyBorder="true" applyAlignment="true" applyProtection="false">
      <alignment horizontal="right" vertical="center" textRotation="0" wrapText="true" indent="0" shrinkToFit="false"/>
      <protection locked="true" hidden="false"/>
    </xf>
    <xf numFmtId="172" fontId="5" fillId="0" borderId="2" xfId="0" applyFont="true" applyBorder="true" applyAlignment="true" applyProtection="false">
      <alignment horizontal="center" vertical="center" textRotation="0" wrapText="true" indent="0" shrinkToFit="false"/>
      <protection locked="true" hidden="false"/>
    </xf>
    <xf numFmtId="164" fontId="27" fillId="0" borderId="42" xfId="0" applyFont="true" applyBorder="true" applyAlignment="true" applyProtection="false">
      <alignment horizontal="center" vertical="center" textRotation="0" wrapText="true" indent="0" shrinkToFit="false"/>
      <protection locked="true" hidden="false"/>
    </xf>
    <xf numFmtId="164" fontId="29" fillId="0" borderId="0" xfId="0" applyFont="true" applyBorder="false" applyAlignment="true" applyProtection="false">
      <alignment horizontal="left" vertical="center" textRotation="0" wrapText="true" indent="0" shrinkToFit="false"/>
      <protection locked="true" hidden="false"/>
    </xf>
    <xf numFmtId="182" fontId="0" fillId="0" borderId="2" xfId="0" applyFont="false" applyBorder="true" applyAlignment="true" applyProtection="false">
      <alignment horizontal="right" vertical="center" textRotation="0" wrapText="true" indent="0" shrinkToFit="false"/>
      <protection locked="true" hidden="false"/>
    </xf>
    <xf numFmtId="182" fontId="0" fillId="0" borderId="42" xfId="0" applyFont="false" applyBorder="true" applyAlignment="true" applyProtection="false">
      <alignment horizontal="right" vertical="center" textRotation="0" wrapText="true" indent="0" shrinkToFit="false"/>
      <protection locked="true" hidden="false"/>
    </xf>
    <xf numFmtId="172" fontId="30" fillId="0" borderId="0" xfId="21" applyFont="true" applyBorder="false" applyAlignment="false" applyProtection="false">
      <alignment horizontal="general" vertical="bottom" textRotation="0" wrapText="false" indent="0" shrinkToFit="false"/>
      <protection locked="true" hidden="false"/>
    </xf>
    <xf numFmtId="182" fontId="27" fillId="0" borderId="2" xfId="0" applyFont="true" applyBorder="true" applyAlignment="true" applyProtection="false">
      <alignment horizontal="right" vertical="center" textRotation="0" wrapText="true" indent="0" shrinkToFit="false"/>
      <protection locked="true" hidden="false"/>
    </xf>
    <xf numFmtId="182" fontId="27" fillId="0" borderId="42" xfId="0" applyFont="true" applyBorder="true" applyAlignment="true" applyProtection="false">
      <alignment horizontal="right" vertical="center" textRotation="0" wrapText="true" indent="0" shrinkToFit="false"/>
      <protection locked="true" hidden="false"/>
    </xf>
    <xf numFmtId="182" fontId="29" fillId="0" borderId="0" xfId="0" applyFont="true" applyBorder="false" applyAlignment="true" applyProtection="false">
      <alignment horizontal="right" vertical="bottom" textRotation="0" wrapText="true" indent="0" shrinkToFit="false"/>
      <protection locked="true" hidden="false"/>
    </xf>
    <xf numFmtId="190" fontId="27" fillId="0" borderId="2" xfId="0" applyFont="true" applyBorder="true" applyAlignment="true" applyProtection="false">
      <alignment horizontal="right" vertical="center" textRotation="0" wrapText="true" indent="0" shrinkToFit="false"/>
      <protection locked="true" hidden="false"/>
    </xf>
    <xf numFmtId="190" fontId="27" fillId="0" borderId="42" xfId="0" applyFont="true" applyBorder="true" applyAlignment="true" applyProtection="false">
      <alignment horizontal="right" vertical="center" textRotation="0" wrapText="true" indent="0" shrinkToFit="false"/>
      <protection locked="true" hidden="false"/>
    </xf>
    <xf numFmtId="164" fontId="5" fillId="0" borderId="0" xfId="27" applyFont="true" applyBorder="false" applyAlignment="false" applyProtection="false">
      <alignment horizontal="general" vertical="bottom" textRotation="0" wrapText="false" indent="0" shrinkToFit="false"/>
      <protection locked="true" hidden="false"/>
    </xf>
    <xf numFmtId="164" fontId="108" fillId="0" borderId="0" xfId="27" applyFont="true" applyBorder="false" applyAlignment="true" applyProtection="false">
      <alignment horizontal="general" vertical="center" textRotation="0" wrapText="false" indent="0" shrinkToFit="false"/>
      <protection locked="true" hidden="false"/>
    </xf>
    <xf numFmtId="164" fontId="29" fillId="0" borderId="0" xfId="27" applyFont="true" applyBorder="false" applyAlignment="false" applyProtection="false">
      <alignment horizontal="general" vertical="bottom" textRotation="0" wrapText="false" indent="0" shrinkToFit="false"/>
      <protection locked="true" hidden="false"/>
    </xf>
    <xf numFmtId="164" fontId="72" fillId="0" borderId="0" xfId="27" applyFont="true" applyBorder="false" applyAlignment="true" applyProtection="false">
      <alignment horizontal="general" vertical="center" textRotation="0" wrapText="false" indent="0" shrinkToFit="false"/>
      <protection locked="true" hidden="false"/>
    </xf>
    <xf numFmtId="172" fontId="72" fillId="0" borderId="0" xfId="22" applyFont="true" applyBorder="true" applyAlignment="true" applyProtection="true">
      <alignment horizontal="general" vertical="center" textRotation="0" wrapText="false" indent="0" shrinkToFit="false"/>
      <protection locked="true" hidden="false"/>
    </xf>
    <xf numFmtId="164" fontId="30" fillId="0" borderId="0" xfId="27" applyFont="true" applyBorder="false" applyAlignment="false" applyProtection="false">
      <alignment horizontal="general" vertical="bottom" textRotation="0" wrapText="false" indent="0" shrinkToFit="false"/>
      <protection locked="true" hidden="false"/>
    </xf>
    <xf numFmtId="165" fontId="5" fillId="0" borderId="0" xfId="27" applyFont="true" applyBorder="false" applyAlignment="false" applyProtection="false">
      <alignment horizontal="general" vertical="bottom" textRotation="0" wrapText="false" indent="0" shrinkToFit="false"/>
      <protection locked="true" hidden="false"/>
    </xf>
    <xf numFmtId="166" fontId="9" fillId="0" borderId="5" xfId="32" applyFont="true" applyBorder="true" applyAlignment="false" applyProtection="false">
      <alignment horizontal="general" vertical="bottom" textRotation="0" wrapText="false" indent="0" shrinkToFit="false"/>
      <protection locked="true" hidden="false"/>
    </xf>
    <xf numFmtId="166" fontId="50" fillId="0" borderId="5" xfId="32" applyFont="true" applyBorder="true" applyAlignment="true" applyProtection="false">
      <alignment horizontal="center" vertical="bottom" textRotation="0" wrapText="false" indent="0" shrinkToFit="false"/>
      <protection locked="true" hidden="false"/>
    </xf>
    <xf numFmtId="166" fontId="48" fillId="0" borderId="5" xfId="32" applyFont="true" applyBorder="true" applyAlignment="false" applyProtection="false">
      <alignment horizontal="general" vertical="bottom" textRotation="0" wrapText="false" indent="0" shrinkToFit="false"/>
      <protection locked="true" hidden="false"/>
    </xf>
    <xf numFmtId="166" fontId="48" fillId="0" borderId="5" xfId="32" applyFont="true" applyBorder="true" applyAlignment="true" applyProtection="false">
      <alignment horizontal="left" vertical="bottom" textRotation="0" wrapText="false" indent="0" shrinkToFit="false"/>
      <protection locked="true" hidden="false"/>
    </xf>
    <xf numFmtId="192" fontId="9" fillId="0" borderId="0" xfId="32" applyFont="true" applyBorder="false" applyAlignment="false" applyProtection="false">
      <alignment horizontal="general" vertical="bottom" textRotation="0" wrapText="false" indent="0" shrinkToFit="false"/>
      <protection locked="true" hidden="false"/>
    </xf>
    <xf numFmtId="193" fontId="48" fillId="0" borderId="5" xfId="32" applyFont="true" applyBorder="true" applyAlignment="false" applyProtection="false">
      <alignment horizontal="general" vertical="bottom" textRotation="0" wrapText="false" indent="0" shrinkToFit="false"/>
      <protection locked="true" hidden="false"/>
    </xf>
    <xf numFmtId="183" fontId="48" fillId="0" borderId="5" xfId="32" applyFont="true" applyBorder="true" applyAlignment="false" applyProtection="false">
      <alignment horizontal="general" vertical="bottom" textRotation="0" wrapText="false" indent="0" shrinkToFit="false"/>
      <protection locked="true" hidden="false"/>
    </xf>
    <xf numFmtId="166" fontId="48" fillId="0" borderId="5" xfId="32" applyFont="true" applyBorder="true" applyAlignment="true" applyProtection="false">
      <alignment horizontal="center" vertical="bottom" textRotation="0" wrapText="false" indent="0" shrinkToFit="false"/>
      <protection locked="true" hidden="false"/>
    </xf>
    <xf numFmtId="164" fontId="0" fillId="0" borderId="15" xfId="0" applyFont="false" applyBorder="true" applyAlignment="false" applyProtection="false">
      <alignment horizontal="general" vertical="bottom" textRotation="0" wrapText="false" indent="0" shrinkToFit="false"/>
      <protection locked="true" hidden="false"/>
    </xf>
    <xf numFmtId="165" fontId="0" fillId="3" borderId="16" xfId="21" applyFont="true" applyBorder="true" applyAlignment="true" applyProtection="false">
      <alignment horizontal="right" vertical="center" textRotation="0" wrapText="true" indent="0" shrinkToFit="false"/>
      <protection locked="true" hidden="false"/>
    </xf>
    <xf numFmtId="166" fontId="50" fillId="0" borderId="5" xfId="32" applyFont="true" applyBorder="true" applyAlignment="true" applyProtection="false">
      <alignment horizontal="left" vertical="bottom" textRotation="0" wrapText="false" indent="0" shrinkToFit="false"/>
      <protection locked="true" hidden="false"/>
    </xf>
    <xf numFmtId="184" fontId="9" fillId="0" borderId="5" xfId="32" applyFont="true" applyBorder="true" applyAlignment="false" applyProtection="false">
      <alignment horizontal="general" vertical="bottom" textRotation="0" wrapText="false" indent="0" shrinkToFit="false"/>
      <protection locked="true" hidden="false"/>
    </xf>
    <xf numFmtId="178" fontId="9" fillId="0" borderId="5" xfId="32" applyFont="true" applyBorder="true" applyAlignment="false" applyProtection="false">
      <alignment horizontal="general" vertical="bottom" textRotation="0" wrapText="false" indent="0" shrinkToFit="false"/>
      <protection locked="true" hidden="false"/>
    </xf>
    <xf numFmtId="165" fontId="0" fillId="3" borderId="16" xfId="21" applyFont="true" applyBorder="true" applyAlignment="true" applyProtection="true">
      <alignment horizontal="general" vertical="center" textRotation="0" wrapText="true" indent="0" shrinkToFit="false"/>
      <protection locked="false" hidden="false"/>
    </xf>
    <xf numFmtId="165" fontId="0" fillId="3" borderId="16" xfId="21" applyFont="true" applyBorder="true" applyAlignment="true" applyProtection="true">
      <alignment horizontal="right" vertical="center" textRotation="0" wrapText="true" indent="0" shrinkToFit="false"/>
      <protection locked="false" hidden="false"/>
    </xf>
    <xf numFmtId="166" fontId="109" fillId="8" borderId="5" xfId="32" applyFont="true" applyBorder="true" applyAlignment="true" applyProtection="false">
      <alignment horizontal="center" vertical="bottom" textRotation="0" wrapText="false" indent="0" shrinkToFit="false"/>
      <protection locked="true" hidden="false"/>
    </xf>
    <xf numFmtId="166" fontId="110" fillId="8" borderId="0" xfId="32" applyFont="true" applyBorder="false" applyAlignment="false" applyProtection="false">
      <alignment horizontal="general" vertical="bottom" textRotation="0" wrapText="false" indent="0" shrinkToFit="false"/>
      <protection locked="true" hidden="false"/>
    </xf>
    <xf numFmtId="164" fontId="56" fillId="9" borderId="0" xfId="0" applyFont="true" applyBorder="true" applyAlignment="true" applyProtection="false">
      <alignment horizontal="center" vertical="center" textRotation="0" wrapText="true" indent="0" shrinkToFit="false"/>
      <protection locked="true" hidden="false"/>
    </xf>
    <xf numFmtId="164" fontId="111" fillId="10" borderId="0" xfId="0" applyFont="true" applyBorder="true" applyAlignment="true" applyProtection="false">
      <alignment horizontal="center" vertical="center" textRotation="0" wrapText="true" indent="0" shrinkToFit="false"/>
      <protection locked="true" hidden="false"/>
    </xf>
    <xf numFmtId="164" fontId="112" fillId="0" borderId="0" xfId="0" applyFont="true" applyBorder="false" applyAlignment="true" applyProtection="false">
      <alignment horizontal="general" vertical="center" textRotation="0" wrapText="true" indent="0" shrinkToFit="false"/>
      <protection locked="true" hidden="false"/>
    </xf>
    <xf numFmtId="164" fontId="113" fillId="11" borderId="0" xfId="0" applyFont="true" applyBorder="false" applyAlignment="true" applyProtection="false">
      <alignment horizontal="center" vertical="center" textRotation="0" wrapText="true" indent="0" shrinkToFit="false"/>
      <protection locked="true" hidden="false"/>
    </xf>
    <xf numFmtId="164" fontId="114" fillId="10" borderId="44" xfId="0" applyFont="true" applyBorder="true" applyAlignment="true" applyProtection="false">
      <alignment horizontal="left" vertical="center" textRotation="0" wrapText="true" indent="0" shrinkToFit="false"/>
      <protection locked="true" hidden="false"/>
    </xf>
    <xf numFmtId="164" fontId="0" fillId="0" borderId="44" xfId="0" applyFont="false" applyBorder="true" applyAlignment="false" applyProtection="false">
      <alignment horizontal="general" vertical="bottom" textRotation="0" wrapText="false" indent="0" shrinkToFit="false"/>
      <protection locked="true" hidden="false"/>
    </xf>
    <xf numFmtId="164" fontId="7" fillId="12" borderId="0" xfId="0" applyFont="true" applyBorder="false" applyAlignment="true" applyProtection="false">
      <alignment horizontal="left" vertical="center" textRotation="0" wrapText="true" indent="0" shrinkToFit="false"/>
      <protection locked="true" hidden="false"/>
    </xf>
    <xf numFmtId="164" fontId="34" fillId="12" borderId="0" xfId="0" applyFont="true" applyBorder="false" applyAlignment="true" applyProtection="false">
      <alignment horizontal="left" vertical="center" textRotation="0" wrapText="true" indent="0" shrinkToFit="false"/>
      <protection locked="true" hidden="false"/>
    </xf>
    <xf numFmtId="164" fontId="48" fillId="0" borderId="0" xfId="0" applyFont="true" applyBorder="false" applyAlignment="true" applyProtection="false">
      <alignment horizontal="left" vertical="center" textRotation="0" wrapText="true" indent="0" shrinkToFit="false"/>
      <protection locked="true" hidden="false"/>
    </xf>
    <xf numFmtId="164" fontId="5" fillId="13" borderId="44" xfId="0" applyFont="true" applyBorder="true" applyAlignment="true" applyProtection="true">
      <alignment horizontal="center" vertical="center" textRotation="0" wrapText="false" indent="0" shrinkToFit="false"/>
      <protection locked="false" hidden="false"/>
    </xf>
    <xf numFmtId="164" fontId="0" fillId="14" borderId="0" xfId="0" applyFont="true" applyBorder="false" applyAlignment="true" applyProtection="false">
      <alignment horizontal="left" vertical="center" textRotation="0" wrapText="true" indent="0" shrinkToFit="false"/>
      <protection locked="true" hidden="false"/>
    </xf>
    <xf numFmtId="164" fontId="5" fillId="0" borderId="0" xfId="0" applyFont="true" applyBorder="false" applyAlignment="true" applyProtection="false">
      <alignment horizontal="right" vertical="center" textRotation="0" wrapText="true" indent="0" shrinkToFit="false"/>
      <protection locked="true" hidden="false"/>
    </xf>
    <xf numFmtId="164" fontId="82" fillId="13" borderId="44" xfId="0" applyFont="true" applyBorder="true" applyAlignment="true" applyProtection="false">
      <alignment horizontal="center" vertical="center" textRotation="0" wrapText="false" indent="0" shrinkToFit="false"/>
      <protection locked="true" hidden="false"/>
    </xf>
    <xf numFmtId="164" fontId="0" fillId="0" borderId="44" xfId="0" applyFont="false" applyBorder="true" applyAlignment="true" applyProtection="false">
      <alignment horizontal="center" vertical="center" textRotation="0" wrapText="false" indent="0" shrinkToFit="false"/>
      <protection locked="true" hidden="false"/>
    </xf>
    <xf numFmtId="164" fontId="0" fillId="15" borderId="44" xfId="0" applyFont="true" applyBorder="true" applyAlignment="true" applyProtection="false">
      <alignment horizontal="center" vertical="center" textRotation="0" wrapText="false" indent="0" shrinkToFit="false"/>
      <protection locked="true" hidden="false"/>
    </xf>
    <xf numFmtId="164" fontId="0" fillId="12" borderId="44" xfId="0" applyFont="true" applyBorder="true" applyAlignment="true" applyProtection="false">
      <alignment horizontal="center" vertical="center" textRotation="0" wrapText="false" indent="0" shrinkToFit="false"/>
      <protection locked="true" hidden="false"/>
    </xf>
    <xf numFmtId="164" fontId="0" fillId="16" borderId="44" xfId="0" applyFont="true" applyBorder="true" applyAlignment="true" applyProtection="false">
      <alignment horizontal="center" vertical="center" textRotation="0" wrapText="false" indent="0" shrinkToFit="false"/>
      <protection locked="true" hidden="false"/>
    </xf>
    <xf numFmtId="171" fontId="5" fillId="0" borderId="0" xfId="0" applyFont="true" applyBorder="false" applyAlignment="true" applyProtection="false">
      <alignment horizontal="right" vertical="center" textRotation="0" wrapText="true" indent="0" shrinkToFit="false"/>
      <protection locked="true" hidden="false"/>
    </xf>
    <xf numFmtId="171" fontId="30" fillId="0" borderId="0" xfId="0" applyFont="true" applyBorder="false" applyAlignment="true" applyProtection="false">
      <alignment horizontal="right" vertical="center" textRotation="0" wrapText="true" indent="0" shrinkToFit="false"/>
      <protection locked="true" hidden="false"/>
    </xf>
    <xf numFmtId="164" fontId="50" fillId="0" borderId="0" xfId="0" applyFont="true" applyBorder="false" applyAlignment="true" applyProtection="false">
      <alignment horizontal="left" vertical="center" textRotation="0" wrapText="true" indent="0" shrinkToFit="false"/>
      <protection locked="true" hidden="false"/>
    </xf>
    <xf numFmtId="165" fontId="5" fillId="0" borderId="0" xfId="0" applyFont="true" applyBorder="false" applyAlignment="true" applyProtection="false">
      <alignment horizontal="right" vertical="center" textRotation="0" wrapText="true" indent="0" shrinkToFit="false"/>
      <protection locked="true" hidden="false"/>
    </xf>
    <xf numFmtId="165" fontId="5" fillId="0" borderId="0" xfId="21" applyFont="true" applyBorder="false" applyAlignment="true" applyProtection="false">
      <alignment horizontal="right" vertical="bottom" textRotation="0" wrapText="false" indent="0" shrinkToFit="false"/>
      <protection locked="true" hidden="false"/>
    </xf>
    <xf numFmtId="175" fontId="5" fillId="0" borderId="0" xfId="0" applyFont="true" applyBorder="false" applyAlignment="true" applyProtection="false">
      <alignment horizontal="right" vertical="center" textRotation="0" wrapText="true" indent="0" shrinkToFit="false"/>
      <protection locked="true" hidden="false"/>
    </xf>
    <xf numFmtId="164" fontId="0" fillId="0" borderId="0" xfId="0" applyFont="true" applyBorder="false" applyAlignment="true" applyProtection="false">
      <alignment horizontal="left" vertical="center" textRotation="0" wrapText="true" indent="0" shrinkToFit="false"/>
      <protection locked="true" hidden="false"/>
    </xf>
    <xf numFmtId="167" fontId="5" fillId="0" borderId="0" xfId="19" applyFont="true" applyBorder="true" applyAlignment="true" applyProtection="true">
      <alignment horizontal="right" vertical="center" textRotation="0" wrapText="true" indent="0" shrinkToFit="false"/>
      <protection locked="true" hidden="false"/>
    </xf>
    <xf numFmtId="164" fontId="17" fillId="0" borderId="0" xfId="0" applyFont="true" applyBorder="false" applyAlignment="true" applyProtection="false">
      <alignment horizontal="general" vertical="center" textRotation="0" wrapText="true" indent="0" shrinkToFit="false"/>
      <protection locked="true" hidden="false"/>
    </xf>
    <xf numFmtId="164" fontId="112" fillId="0" borderId="0" xfId="0" applyFont="true" applyBorder="false" applyAlignment="false" applyProtection="false">
      <alignment horizontal="general" vertical="bottom" textRotation="0" wrapText="false" indent="0" shrinkToFit="false"/>
      <protection locked="true" hidden="false"/>
    </xf>
    <xf numFmtId="164" fontId="17" fillId="17" borderId="0" xfId="30" applyFont="true" applyBorder="false" applyAlignment="false" applyProtection="false">
      <alignment horizontal="general" vertical="bottom" textRotation="0" wrapText="false" indent="0" shrinkToFit="false"/>
      <protection locked="true" hidden="false"/>
    </xf>
    <xf numFmtId="164" fontId="0" fillId="0" borderId="0" xfId="30" applyFont="true" applyBorder="true" applyAlignment="true" applyProtection="false">
      <alignment horizontal="center" vertical="bottom" textRotation="0" wrapText="true" indent="0" shrinkToFit="false"/>
      <protection locked="true" hidden="false"/>
    </xf>
    <xf numFmtId="164" fontId="0" fillId="0" borderId="0" xfId="30" applyFont="true" applyBorder="false" applyAlignment="true" applyProtection="false">
      <alignment horizontal="general" vertical="bottom" textRotation="0" wrapText="true" indent="0" shrinkToFit="false"/>
      <protection locked="true" hidden="false"/>
    </xf>
    <xf numFmtId="164" fontId="27" fillId="10" borderId="0" xfId="30" applyFont="true" applyBorder="false" applyAlignment="true" applyProtection="false">
      <alignment horizontal="center" vertical="bottom" textRotation="0" wrapText="true" indent="0" shrinkToFit="false"/>
      <protection locked="true" hidden="false"/>
    </xf>
    <xf numFmtId="165" fontId="27" fillId="0" borderId="0" xfId="30" applyFont="true" applyBorder="false" applyAlignment="true" applyProtection="false">
      <alignment horizontal="center" vertical="bottom" textRotation="0" wrapText="false" indent="0" shrinkToFit="false"/>
      <protection locked="true" hidden="false"/>
    </xf>
    <xf numFmtId="174" fontId="0" fillId="0" borderId="0" xfId="30" applyFont="true" applyBorder="false" applyAlignment="true" applyProtection="false">
      <alignment horizontal="center" vertical="bottom" textRotation="0" wrapText="false" indent="0" shrinkToFit="false"/>
      <protection locked="true" hidden="false"/>
    </xf>
    <xf numFmtId="164" fontId="27" fillId="0" borderId="0" xfId="30" applyFont="true" applyBorder="false" applyAlignment="false" applyProtection="false">
      <alignment horizontal="general" vertical="bottom" textRotation="0" wrapText="false" indent="0" shrinkToFit="false"/>
      <protection locked="true" hidden="false"/>
    </xf>
    <xf numFmtId="164" fontId="27" fillId="10" borderId="0" xfId="30" applyFont="true" applyBorder="false" applyAlignment="true" applyProtection="false">
      <alignment horizontal="center" vertical="bottom" textRotation="0" wrapText="false" indent="0" shrinkToFit="false"/>
      <protection locked="true" hidden="false"/>
    </xf>
    <xf numFmtId="165" fontId="27" fillId="10" borderId="0" xfId="30" applyFont="true" applyBorder="false" applyAlignment="true" applyProtection="false">
      <alignment horizontal="center" vertical="bottom" textRotation="0" wrapText="false" indent="0" shrinkToFit="false"/>
      <protection locked="true" hidden="false"/>
    </xf>
  </cellXfs>
  <cellStyles count="20">
    <cellStyle name="Normal" xfId="0" builtinId="0"/>
    <cellStyle name="Comma" xfId="15" builtinId="3"/>
    <cellStyle name="Comma [0]" xfId="16" builtinId="6"/>
    <cellStyle name="Currency" xfId="17" builtinId="4"/>
    <cellStyle name="Currency [0]" xfId="18" builtinId="7"/>
    <cellStyle name="Percent" xfId="19" builtinId="5"/>
    <cellStyle name="Hyperlink 1" xfId="20"/>
    <cellStyle name="Migliaia" xfId="21"/>
    <cellStyle name="Migliaia 2" xfId="22"/>
    <cellStyle name="Migliaia 3" xfId="23"/>
    <cellStyle name="Migliaia 3 2" xfId="24"/>
    <cellStyle name="Migliaia 4" xfId="25"/>
    <cellStyle name="Normale 2" xfId="26"/>
    <cellStyle name="Normale 3" xfId="27"/>
    <cellStyle name="Normale 4" xfId="28"/>
    <cellStyle name="Normale 5" xfId="29"/>
    <cellStyle name="Normale 6" xfId="30"/>
    <cellStyle name="Normale_Attrib.spese" xfId="31"/>
    <cellStyle name="Normale_mutuo28 2" xfId="32"/>
    <cellStyle name="Percentuale 2" xfId="33"/>
  </cellStyles>
  <dxfs count="33">
    <dxf>
      <fill>
        <patternFill>
          <bgColor rgb="FFFF0000"/>
        </patternFill>
      </fill>
    </dxf>
    <dxf>
      <fill>
        <patternFill>
          <bgColor theme="7" tint="0.7999"/>
        </patternFill>
      </fill>
    </dxf>
    <dxf>
      <fill>
        <patternFill>
          <bgColor theme="7" tint="0.7999"/>
        </patternFill>
      </fill>
    </dxf>
    <dxf>
      <fill>
        <patternFill>
          <bgColor theme="7" tint="0.7999"/>
        </patternFill>
      </fill>
    </dxf>
    <dxf>
      <fill>
        <patternFill>
          <bgColor theme="7" tint="0.7999"/>
        </patternFill>
      </fill>
    </dxf>
    <dxf>
      <fill>
        <patternFill>
          <bgColor theme="7" tint="0.7999"/>
        </patternFill>
      </fill>
    </dxf>
    <dxf>
      <fill>
        <patternFill>
          <bgColor theme="7" tint="0.7999"/>
        </patternFill>
      </fill>
    </dxf>
    <dxf>
      <fill>
        <patternFill>
          <bgColor theme="7" tint="0.7999"/>
        </patternFill>
      </fill>
    </dxf>
    <dxf>
      <fill>
        <patternFill>
          <bgColor theme="7" tint="0.7999"/>
        </patternFill>
      </fill>
    </dxf>
    <dxf>
      <fill>
        <patternFill>
          <bgColor theme="7" tint="0.7999"/>
        </patternFill>
      </fill>
    </dxf>
    <dxf>
      <fill>
        <patternFill>
          <bgColor theme="7" tint="0.7999"/>
        </patternFill>
      </fill>
    </dxf>
    <dxf>
      <fill>
        <patternFill>
          <bgColor theme="7" tint="0.7999"/>
        </patternFill>
      </fill>
    </dxf>
    <dxf>
      <fill>
        <patternFill>
          <bgColor theme="7" tint="0.7999"/>
        </patternFill>
      </fill>
    </dxf>
    <dxf>
      <fill>
        <patternFill>
          <bgColor theme="7" tint="0.7999"/>
        </patternFill>
      </fill>
    </dxf>
    <dxf>
      <fill>
        <patternFill>
          <bgColor theme="7" tint="0.7999"/>
        </patternFill>
      </fill>
    </dxf>
    <dxf>
      <font>
        <color rgb="00FFFFFF"/>
      </font>
      <fill>
        <patternFill>
          <bgColor rgb="FFFF0000"/>
        </patternFill>
      </fill>
    </dxf>
    <dxf>
      <font>
        <color rgb="00FFFFFF"/>
      </font>
      <fill>
        <patternFill>
          <bgColor rgb="FFFF0000"/>
        </patternFill>
      </fill>
    </dxf>
    <dxf>
      <fill>
        <patternFill>
          <bgColor rgb="FFFF66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ont>
        <color rgb="FF000000"/>
      </font>
      <fill>
        <patternFill>
          <bgColor theme="5" tint="0.7999"/>
        </patternFill>
      </fill>
    </dxf>
    <dxf>
      <fill>
        <patternFill>
          <bgColor theme="2" tint="-0.1"/>
        </patternFill>
      </fill>
    </dxf>
    <dxf>
      <font>
        <b val="1"/>
        <i val="0"/>
      </font>
      <fill>
        <patternFill>
          <bgColor theme="8" tint="0.7999"/>
        </patternFill>
      </fill>
    </dxf>
    <dxf>
      <font>
        <color rgb="FF000000"/>
      </font>
      <fill>
        <patternFill>
          <bgColor rgb="FFFFB7B7"/>
        </patternFill>
      </fill>
    </dxf>
    <dxf>
      <font>
        <color rgb="FF000000"/>
      </font>
      <fill>
        <patternFill>
          <bgColor theme="9" tint="0.7999"/>
        </patternFill>
      </fill>
    </dxf>
    <dxf>
      <fill>
        <patternFill>
          <bgColor theme="8" tint="0.7999"/>
        </patternFill>
      </fill>
    </dxf>
    <dxf>
      <fill>
        <patternFill>
          <bgColor theme="0" tint="-0.15"/>
        </patternFill>
      </fill>
    </dxf>
    <dxf>
      <fill>
        <patternFill>
          <bgColor theme="5" tint="0.5999"/>
        </patternFill>
      </fill>
    </dxf>
    <dxf>
      <fill>
        <patternFill>
          <bgColor theme="9" tint="0.7999"/>
        </patternFill>
      </fill>
    </dxf>
    <dxf>
      <font>
        <color rgb="FF000000"/>
      </font>
      <fill>
        <patternFill>
          <bgColor theme="0" tint="-0.05"/>
        </patternFill>
      </fill>
    </dxf>
    <dxf>
      <fill>
        <patternFill>
          <bgColor theme="9" tint="0.7999"/>
        </patternFill>
      </fill>
    </dxf>
    <dxf>
      <fill>
        <patternFill>
          <bgColor theme="0"/>
        </patternFill>
      </fill>
    </dxf>
  </dxfs>
  <colors>
    <indexedColors>
      <rgbColor rgb="FF000000"/>
      <rgbColor rgb="FFFFFFFF"/>
      <rgbColor rgb="FFFF0000"/>
      <rgbColor rgb="FF0F9ED5"/>
      <rgbColor rgb="FF0000FF"/>
      <rgbColor rgb="FFFFFF00"/>
      <rgbColor rgb="FFF0F8FD"/>
      <rgbColor rgb="FF61CBF4"/>
      <rgbColor rgb="FF800000"/>
      <rgbColor rgb="FF196B24"/>
      <rgbColor rgb="FF000080"/>
      <rgbColor rgb="FF3B7D23"/>
      <rgbColor rgb="FF96DCF8"/>
      <rgbColor rgb="FF0B77A0"/>
      <rgbColor rgb="FFBFBFBF"/>
      <rgbColor rgb="FF8B8B8B"/>
      <rgbColor rgb="FF5B9BD5"/>
      <rgbColor rgb="FF595959"/>
      <rgbColor rgb="FFF3F3F3"/>
      <rgbColor rgb="FFCAEEFB"/>
      <rgbColor rgb="FF660066"/>
      <rgbColor rgb="FFE97132"/>
      <rgbColor rgb="FF0070C0"/>
      <rgbColor rgb="FFD9D9D9"/>
      <rgbColor rgb="FF000080"/>
      <rgbColor rgb="FFF2FBFE"/>
      <rgbColor rgb="FFF2F2F2"/>
      <rgbColor rgb="FF45B0E1"/>
      <rgbColor rgb="FF800080"/>
      <rgbColor rgb="FF800000"/>
      <rgbColor rgb="FF0B76A0"/>
      <rgbColor rgb="FF0000FF"/>
      <rgbColor rgb="FF00B0F0"/>
      <rgbColor rgb="FFCAEDFB"/>
      <rgbColor rgb="FFD9F2D0"/>
      <rgbColor rgb="FFFBE3D6"/>
      <rgbColor rgb="FFA2D8F0"/>
      <rgbColor rgb="FFFFB7B7"/>
      <rgbColor rgb="FFF2CFEE"/>
      <rgbColor rgb="FFF6C6AD"/>
      <rgbColor rgb="FF215F9A"/>
      <rgbColor rgb="FF46B1E1"/>
      <rgbColor rgb="FF83CAEB"/>
      <rgbColor rgb="FFD9EAF7"/>
      <rgbColor rgb="FFB0E5F9"/>
      <rgbColor rgb="FFFF6600"/>
      <rgbColor rgb="FF666666"/>
      <rgbColor rgb="FF747474"/>
      <rgbColor rgb="FF156082"/>
      <rgbColor rgb="FF4EA72E"/>
      <rgbColor rgb="FF003300"/>
      <rgbColor rgb="FF467886"/>
      <rgbColor rgb="FF994010"/>
      <rgbColor rgb="FF4E95D9"/>
      <rgbColor rgb="FF1F4E78"/>
      <rgbColor rgb="FF404040"/>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200" strike="noStrike" u="none">
                <a:solidFill>
                  <a:srgbClr val="000000"/>
                </a:solidFill>
                <a:uFillTx/>
                <a:latin typeface="Calibri"/>
                <a:ea typeface="Calibri"/>
              </a:rPr>
              <a:t>Occupazione</a:t>
            </a:r>
          </a:p>
        </c:rich>
      </c:tx>
      <c:overlay val="0"/>
      <c:spPr>
        <a:noFill/>
        <a:ln w="0">
          <a:noFill/>
        </a:ln>
      </c:spPr>
    </c:title>
    <c:autoTitleDeleted val="0"/>
    <c:plotArea>
      <c:barChart>
        <c:barDir val="col"/>
        <c:grouping val="clustered"/>
        <c:varyColors val="0"/>
        <c:ser>
          <c:idx val="0"/>
          <c:order val="0"/>
          <c:tx>
            <c:strRef>
              <c:f>7_Occupazione!$I$66</c:f>
              <c:strCache>
                <c:ptCount val="1"/>
                <c:pt idx="0">
                  <c:v>Occupazione</c:v>
                </c:pt>
              </c:strCache>
            </c:strRef>
          </c:tx>
          <c:spPr>
            <a:solidFill>
              <a:srgbClr val="0f9ed5"/>
            </a:solidFill>
            <a:ln w="0">
              <a:noFill/>
            </a:ln>
          </c:spPr>
          <c:invertIfNegative val="0"/>
          <c:dLbls>
            <c:numFmt formatCode="_(* #,##0.00_);_(* \(#,##0.00\);_(* \-??_);_(@_)" sourceLinked="1"/>
            <c:txPr>
              <a:bodyPr wrap="square"/>
              <a:lstStyle/>
              <a:p>
                <a:pPr>
                  <a:defRPr b="0" sz="800" strike="noStrike" u="none">
                    <a:solidFill>
                      <a:srgbClr val="404040"/>
                    </a:solidFill>
                    <a:uFillTx/>
                    <a:latin typeface="Calibri"/>
                    <a:ea typeface="Calibri"/>
                  </a:defRPr>
                </a:pPr>
              </a:p>
            </c:txPr>
            <c:dLblPos val="outEnd"/>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cat>
            <c:strRef>
              <c:f>7_Occupazione!$J$65:$K$65</c:f>
              <c:strCache>
                <c:ptCount val="2"/>
                <c:pt idx="0">
                  <c:v>ULA iniziali</c:v>
                </c:pt>
                <c:pt idx="1">
                  <c:v>ULA finali</c:v>
                </c:pt>
              </c:strCache>
            </c:strRef>
          </c:cat>
          <c:val>
            <c:numRef>
              <c:f>7_Occupazione!$J$66:$K$66</c:f>
              <c:numCache>
                <c:formatCode>_-* #,##0.00_-;\-* #,##0.00_-;_-* \-??_-;_-@_-</c:formatCode>
                <c:ptCount val="2"/>
                <c:pt idx="0">
                  <c:v>0</c:v>
                </c:pt>
                <c:pt idx="1">
                  <c:v>0</c:v>
                </c:pt>
              </c:numCache>
            </c:numRef>
          </c:val>
        </c:ser>
        <c:gapWidth val="219"/>
        <c:overlap val="-27"/>
        <c:axId val="72533943"/>
        <c:axId val="81236996"/>
      </c:barChart>
      <c:catAx>
        <c:axId val="72533943"/>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ea typeface="Calibri"/>
              </a:defRPr>
            </a:pPr>
          </a:p>
        </c:txPr>
        <c:crossAx val="81236996"/>
        <c:crosses val="autoZero"/>
        <c:auto val="1"/>
        <c:lblAlgn val="ctr"/>
        <c:lblOffset val="100"/>
        <c:noMultiLvlLbl val="0"/>
      </c:catAx>
      <c:valAx>
        <c:axId val="81236996"/>
        <c:scaling>
          <c:orientation val="minMax"/>
        </c:scaling>
        <c:delete val="1"/>
        <c:axPos val="l"/>
        <c:numFmt formatCode="_-* #,##0.00_-;\-* #,##0.00_-;_-* \-??_-;_-@_-" sourceLinked="1"/>
        <c:majorTickMark val="none"/>
        <c:minorTickMark val="none"/>
        <c:tickLblPos val="nextTo"/>
        <c:spPr>
          <a:ln w="12600">
            <a:solidFill>
              <a:srgbClr val="8b8b8b"/>
            </a:solidFill>
            <a:round/>
          </a:ln>
        </c:spPr>
        <c:txPr>
          <a:bodyPr/>
          <a:lstStyle/>
          <a:p>
            <a:pPr>
              <a:defRPr b="0" sz="1000" strike="noStrike" u="none">
                <a:solidFill>
                  <a:srgbClr val="000000"/>
                </a:solidFill>
                <a:uFillTx/>
                <a:latin typeface="Calibri"/>
                <a:ea typeface="Calibri"/>
              </a:defRPr>
            </a:pPr>
          </a:p>
        </c:txPr>
        <c:crossAx val="72533943"/>
        <c:crossBetween val="between"/>
      </c:valAx>
      <c:dTable>
        <c:showHorzBorder val="1"/>
        <c:showVertBorder val="1"/>
        <c:showOutline val="1"/>
        <c:showKeys val="1"/>
        <c:spPr>
          <a:noFill/>
          <a:ln w="12600">
            <a:solidFill>
              <a:srgbClr val="8b8b8b"/>
            </a:solidFill>
            <a:round/>
          </a:ln>
        </c:spPr>
        <c:txPr>
          <a:bodyPr/>
          <a:lstStyle/>
          <a:p>
            <a:pPr>
              <a:defRPr b="0" sz="1000" strike="noStrike" u="none">
                <a:solidFill>
                  <a:srgbClr val="000000"/>
                </a:solidFill>
                <a:uFillTx/>
                <a:latin typeface="Calibri"/>
                <a:ea typeface="Calibri"/>
              </a:defRPr>
            </a:pPr>
          </a:p>
        </c:txPr>
      </c:dTable>
      <c:spPr>
        <a:noFill/>
        <a:ln w="0">
          <a:noFill/>
        </a:ln>
      </c:spPr>
    </c:plotArea>
    <c:plotVisOnly val="1"/>
    <c:dispBlanksAs val="gap"/>
  </c:chart>
  <c:spPr>
    <a:gradFill>
      <a:gsLst>
        <a:gs pos="16000">
          <a:srgbClr val="f0f8fd"/>
        </a:gs>
        <a:gs pos="46000">
          <a:srgbClr val="96dcf8"/>
        </a:gs>
        <a:gs pos="57000">
          <a:srgbClr val="96dcf8"/>
        </a:gs>
        <a:gs pos="82000">
          <a:srgbClr val="ffffff"/>
        </a:gs>
      </a:gsLst>
      <a:lin ang="5400000"/>
    </a:gradFill>
    <a:ln w="9360">
      <a:solidFill>
        <a:srgbClr val="d9d9d9"/>
      </a:solidFill>
      <a:round/>
    </a:ln>
  </c:spPr>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lang="it-IT" sz="1400" strike="noStrike" u="none">
                <a:solidFill>
                  <a:srgbClr val="595959"/>
                </a:solidFill>
                <a:uFillTx/>
                <a:latin typeface="Calibri"/>
                <a:ea typeface="Calibri"/>
              </a:rPr>
              <a:t>Evoluzione Flussi Finanziari</a:t>
            </a:r>
          </a:p>
        </c:rich>
      </c:tx>
      <c:overlay val="0"/>
      <c:spPr>
        <a:noFill/>
        <a:ln w="0">
          <a:noFill/>
        </a:ln>
      </c:spPr>
    </c:title>
    <c:autoTitleDeleted val="0"/>
    <c:plotArea>
      <c:lineChart>
        <c:grouping val="standard"/>
        <c:varyColors val="0"/>
        <c:ser>
          <c:idx val="0"/>
          <c:order val="0"/>
          <c:tx>
            <c:strRef>
              <c:f>'BP Flussi'!$I$41</c:f>
              <c:strCache>
                <c:ptCount val="1"/>
                <c:pt idx="0">
                  <c:v>Flussi di cassa operativi (A)</c:v>
                </c:pt>
              </c:strCache>
            </c:strRef>
          </c:tx>
          <c:spPr>
            <a:solidFill>
              <a:srgbClr val="e97132"/>
            </a:solidFill>
            <a:ln cap="rnd" w="28440">
              <a:solidFill>
                <a:srgbClr val="e97132"/>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cat>
            <c:strRef>
              <c:f>'BP Flussi'!$J$40:$N$40</c:f>
              <c:strCache>
                <c:ptCount val="5"/>
                <c:pt idx="0">
                  <c:v>Esercizio 1</c:v>
                </c:pt>
                <c:pt idx="1">
                  <c:v>Esercizio 2</c:v>
                </c:pt>
                <c:pt idx="2">
                  <c:v>Esercizio 3</c:v>
                </c:pt>
                <c:pt idx="3">
                  <c:v>Esercizio 4</c:v>
                </c:pt>
                <c:pt idx="4">
                  <c:v>Esercizio 5</c:v>
                </c:pt>
              </c:strCache>
            </c:strRef>
          </c:cat>
          <c:val>
            <c:numRef>
              <c:f>'BP Flussi'!$J$41:$N$41</c:f>
              <c:numCache>
                <c:formatCode>_-* #,##0_-;\-* #,##0_-;_-* \-??_-;_-@_-</c:formatCode>
                <c:ptCount val="5"/>
                <c:pt idx="0">
                  <c:v>0</c:v>
                </c:pt>
                <c:pt idx="1">
                  <c:v>0</c:v>
                </c:pt>
                <c:pt idx="2">
                  <c:v>0</c:v>
                </c:pt>
                <c:pt idx="3">
                  <c:v>0</c:v>
                </c:pt>
                <c:pt idx="4">
                  <c:v>0</c:v>
                </c:pt>
              </c:numCache>
            </c:numRef>
          </c:val>
          <c:smooth val="0"/>
        </c:ser>
        <c:ser>
          <c:idx val="1"/>
          <c:order val="1"/>
          <c:tx>
            <c:strRef>
              <c:f>'BP Flussi'!$I$42</c:f>
              <c:strCache>
                <c:ptCount val="1"/>
                <c:pt idx="0">
                  <c:v>Flussi di cassa delle operazioni di raccolta (B)</c:v>
                </c:pt>
              </c:strCache>
            </c:strRef>
          </c:tx>
          <c:spPr>
            <a:solidFill>
              <a:srgbClr val="0f9ed5"/>
            </a:solidFill>
            <a:ln cap="rnd" w="28440">
              <a:solidFill>
                <a:srgbClr val="0f9ed5"/>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cat>
            <c:strRef>
              <c:f>'BP Flussi'!$J$40:$N$40</c:f>
              <c:strCache>
                <c:ptCount val="5"/>
                <c:pt idx="0">
                  <c:v>Esercizio 1</c:v>
                </c:pt>
                <c:pt idx="1">
                  <c:v>Esercizio 2</c:v>
                </c:pt>
                <c:pt idx="2">
                  <c:v>Esercizio 3</c:v>
                </c:pt>
                <c:pt idx="3">
                  <c:v>Esercizio 4</c:v>
                </c:pt>
                <c:pt idx="4">
                  <c:v>Esercizio 5</c:v>
                </c:pt>
              </c:strCache>
            </c:strRef>
          </c:cat>
          <c:val>
            <c:numRef>
              <c:f>'BP Flussi'!$J$42:$N$42</c:f>
              <c:numCache>
                <c:formatCode>_-* #,##0_-;\-* #,##0_-;_-* \-??_-;_-@_-</c:formatCode>
                <c:ptCount val="5"/>
              </c:numCache>
            </c:numRef>
          </c:val>
          <c:smooth val="0"/>
        </c:ser>
        <c:ser>
          <c:idx val="2"/>
          <c:order val="2"/>
          <c:tx>
            <c:strRef>
              <c:f>'BP Flussi'!$I$43</c:f>
              <c:strCache>
                <c:ptCount val="1"/>
                <c:pt idx="0">
                  <c:v>Flusso di cassa  complessivo (A + B)</c:v>
                </c:pt>
              </c:strCache>
            </c:strRef>
          </c:tx>
          <c:spPr>
            <a:solidFill>
              <a:srgbClr val="4ea72e"/>
            </a:solidFill>
            <a:ln cap="rnd" w="28440">
              <a:solidFill>
                <a:srgbClr val="4ea72e"/>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cat>
            <c:strRef>
              <c:f>'BP Flussi'!$J$40:$N$40</c:f>
              <c:strCache>
                <c:ptCount val="5"/>
                <c:pt idx="0">
                  <c:v>Esercizio 1</c:v>
                </c:pt>
                <c:pt idx="1">
                  <c:v>Esercizio 2</c:v>
                </c:pt>
                <c:pt idx="2">
                  <c:v>Esercizio 3</c:v>
                </c:pt>
                <c:pt idx="3">
                  <c:v>Esercizio 4</c:v>
                </c:pt>
                <c:pt idx="4">
                  <c:v>Esercizio 5</c:v>
                </c:pt>
              </c:strCache>
            </c:strRef>
          </c:cat>
          <c:val>
            <c:numRef>
              <c:f>'BP Flussi'!$J$43:$N$43</c:f>
              <c:numCache>
                <c:formatCode>_-* #,##0_-;\-* #,##0_-;_-* \-??_-;_-@_-</c:formatCode>
                <c:ptCount val="5"/>
              </c:numCache>
            </c:numRef>
          </c:val>
          <c:smooth val="0"/>
        </c:ser>
        <c:ser>
          <c:idx val="3"/>
          <c:order val="3"/>
          <c:tx>
            <c:strRef>
              <c:f>'BP Flussi'!$I$44</c:f>
              <c:strCache>
                <c:ptCount val="1"/>
                <c:pt idx="0">
                  <c:v> Disponibililità monetarie finali </c:v>
                </c:pt>
              </c:strCache>
            </c:strRef>
          </c:tx>
          <c:spPr>
            <a:solidFill>
              <a:srgbClr val="994010"/>
            </a:solidFill>
            <a:ln cap="rnd" w="28440">
              <a:solidFill>
                <a:srgbClr val="994010"/>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cat>
            <c:strRef>
              <c:f>'BP Flussi'!$J$40:$N$40</c:f>
              <c:strCache>
                <c:ptCount val="5"/>
                <c:pt idx="0">
                  <c:v>Esercizio 1</c:v>
                </c:pt>
                <c:pt idx="1">
                  <c:v>Esercizio 2</c:v>
                </c:pt>
                <c:pt idx="2">
                  <c:v>Esercizio 3</c:v>
                </c:pt>
                <c:pt idx="3">
                  <c:v>Esercizio 4</c:v>
                </c:pt>
                <c:pt idx="4">
                  <c:v>Esercizio 5</c:v>
                </c:pt>
              </c:strCache>
            </c:strRef>
          </c:cat>
          <c:val>
            <c:numRef>
              <c:f>'BP Flussi'!$J$44:$N$44</c:f>
              <c:numCache>
                <c:formatCode>_-* #,##0_-;\-* #,##0_-;_-* \-??_-;_-@_-</c:formatCode>
                <c:ptCount val="5"/>
              </c:numCache>
            </c:numRef>
          </c:val>
          <c:smooth val="0"/>
        </c:ser>
        <c:hiLowLines>
          <c:spPr>
            <a:ln w="0">
              <a:noFill/>
            </a:ln>
          </c:spPr>
        </c:hiLowLines>
        <c:marker val="0"/>
        <c:axId val="81616196"/>
        <c:axId val="86337845"/>
      </c:lineChart>
      <c:catAx>
        <c:axId val="81616196"/>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ea typeface="Calibri"/>
              </a:defRPr>
            </a:pPr>
          </a:p>
        </c:txPr>
        <c:crossAx val="86337845"/>
        <c:crosses val="autoZero"/>
        <c:auto val="1"/>
        <c:lblAlgn val="ctr"/>
        <c:lblOffset val="100"/>
        <c:noMultiLvlLbl val="0"/>
      </c:catAx>
      <c:valAx>
        <c:axId val="86337845"/>
        <c:scaling>
          <c:orientation val="minMax"/>
        </c:scaling>
        <c:delete val="0"/>
        <c:axPos val="l"/>
        <c:numFmt formatCode="_-* #,##0_-;\-* #,##0_-;_-* \-??_-;_-@_-" sourceLinked="0"/>
        <c:majorTickMark val="none"/>
        <c:minorTickMark val="none"/>
        <c:tickLblPos val="nextTo"/>
        <c:spPr>
          <a:ln w="12600">
            <a:noFill/>
          </a:ln>
        </c:spPr>
        <c:txPr>
          <a:bodyPr/>
          <a:lstStyle/>
          <a:p>
            <a:pPr>
              <a:defRPr b="0" sz="900" strike="noStrike" u="none">
                <a:solidFill>
                  <a:srgbClr val="595959"/>
                </a:solidFill>
                <a:uFillTx/>
                <a:latin typeface="Calibri"/>
                <a:ea typeface="Calibri"/>
              </a:defRPr>
            </a:pPr>
          </a:p>
        </c:txPr>
        <c:crossAx val="81616196"/>
        <c:crosses val="autoZero"/>
        <c:crossBetween val="between"/>
      </c:valAx>
      <c:spPr>
        <a:noFill/>
        <a:ln w="0">
          <a:noFill/>
        </a:ln>
      </c:spPr>
    </c:plotArea>
    <c:legend>
      <c:legendPos val="b"/>
      <c:overlay val="0"/>
      <c:spPr>
        <a:noFill/>
        <a:ln w="0">
          <a:noFill/>
        </a:ln>
      </c:spPr>
      <c:txPr>
        <a:bodyPr/>
        <a:lstStyle/>
        <a:p>
          <a:pPr>
            <a:defRPr b="0" sz="900" strike="noStrike" u="none">
              <a:solidFill>
                <a:srgbClr val="595959"/>
              </a:solidFill>
              <a:uFillTx/>
              <a:latin typeface="Calibri"/>
              <a:ea typeface="Calibri"/>
            </a:defRPr>
          </a:pPr>
        </a:p>
      </c:txPr>
    </c:legend>
    <c:plotVisOnly val="1"/>
    <c:dispBlanksAs val="gap"/>
  </c:chart>
  <c:spPr>
    <a:gradFill>
      <a:gsLst>
        <a:gs pos="2000">
          <a:srgbClr val="96dcf8"/>
        </a:gs>
        <a:gs pos="38000">
          <a:srgbClr val="f0f8fd"/>
        </a:gs>
        <a:gs pos="58000">
          <a:srgbClr val="ffffff"/>
        </a:gs>
        <a:gs pos="95000">
          <a:srgbClr val="96dcf8"/>
        </a:gs>
      </a:gsLst>
      <a:lin ang="5400000"/>
    </a:gradFill>
    <a:ln w="9360">
      <a:solidFill>
        <a:srgbClr val="d9d9d9"/>
      </a:solidFill>
      <a:round/>
    </a:ln>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lang="it-IT" sz="1400" strike="noStrike" u="none">
                <a:solidFill>
                  <a:srgbClr val="595959"/>
                </a:solidFill>
                <a:uFillTx/>
                <a:latin typeface="Calibri"/>
                <a:ea typeface="Calibri"/>
              </a:rPr>
              <a:t>Tiepilogo esiti</a:t>
            </a:r>
          </a:p>
        </c:rich>
      </c:tx>
      <c:overlay val="0"/>
      <c:spPr>
        <a:noFill/>
        <a:ln w="0">
          <a:noFill/>
        </a:ln>
      </c:spPr>
    </c:title>
    <c:autoTitleDeleted val="0"/>
    <c:plotArea>
      <c:barChart>
        <c:barDir val="bar"/>
        <c:grouping val="clustered"/>
        <c:varyColors val="0"/>
        <c:ser>
          <c:idx val="0"/>
          <c:order val="0"/>
          <c:spPr>
            <a:solidFill>
              <a:srgbClr val="0b76a0"/>
            </a:solidFill>
            <a:ln w="19080">
              <a:noFill/>
            </a:ln>
          </c:spPr>
          <c:invertIfNegative val="0"/>
          <c:dLbls>
            <c:numFmt formatCode="General" sourceLinked="1"/>
            <c:txPr>
              <a:bodyPr wrap="square"/>
              <a:lstStyle/>
              <a:p>
                <a:pPr>
                  <a:defRPr b="0" sz="900" strike="noStrike" u="none">
                    <a:solidFill>
                      <a:srgbClr val="404040"/>
                    </a:solidFill>
                    <a:uFillTx/>
                    <a:latin typeface="Calibri"/>
                    <a:ea typeface="Calibri"/>
                  </a:defRPr>
                </a:pPr>
              </a:p>
            </c:txPr>
            <c:dLblPos val="outEnd"/>
            <c:showLegendKey val="0"/>
            <c:showVal val="1"/>
            <c:showCatName val="0"/>
            <c:showSerName val="0"/>
            <c:showPercent val="0"/>
            <c:separator>; </c:separator>
            <c:showLeaderLines val="1"/>
            <c:extLst>
              <c:ext xmlns:c15="http://schemas.microsoft.com/office/drawing/2012/chart" uri="{CE6537A1-D6FC-4f65-9D91-7224C49458BB}">
                <c15:showLeaderLines val="1"/>
              </c:ext>
            </c:extLst>
          </c:dLbls>
          <c:cat>
            <c:strRef>
              <c:f>'Checklist Istruttoria'!$K$7:$K$10</c:f>
              <c:strCache>
                <c:ptCount val="4"/>
                <c:pt idx="0">
                  <c:v>OK</c:v>
                </c:pt>
                <c:pt idx="1">
                  <c:v>NO</c:v>
                </c:pt>
                <c:pt idx="2">
                  <c:v>N.A.</c:v>
                </c:pt>
                <c:pt idx="3">
                  <c:v>DA INTEGRARE</c:v>
                </c:pt>
              </c:strCache>
            </c:strRef>
          </c:cat>
          <c:val>
            <c:numRef>
              <c:f>'Checklist Istruttoria'!$L$7:$L$10</c:f>
              <c:numCache>
                <c:formatCode>General</c:formatCode>
                <c:ptCount val="4"/>
                <c:pt idx="0">
                  <c:v>47</c:v>
                </c:pt>
                <c:pt idx="1">
                  <c:v>2</c:v>
                </c:pt>
                <c:pt idx="2">
                  <c:v>1</c:v>
                </c:pt>
                <c:pt idx="3">
                  <c:v>4</c:v>
                </c:pt>
              </c:numCache>
            </c:numRef>
          </c:val>
        </c:ser>
        <c:gapWidth val="150"/>
        <c:overlap val="0"/>
        <c:axId val="66595091"/>
        <c:axId val="9716778"/>
      </c:barChart>
      <c:catAx>
        <c:axId val="66595091"/>
        <c:scaling>
          <c:orientation val="minMax"/>
        </c:scaling>
        <c:delete val="0"/>
        <c:axPos val="b"/>
        <c:numFmt formatCode="General" sourceLinked="0"/>
        <c:majorTickMark val="out"/>
        <c:minorTickMark val="none"/>
        <c:tickLblPos val="nextTo"/>
        <c:spPr>
          <a:ln w="9360">
            <a:solidFill>
              <a:srgbClr val="d9d9d9"/>
            </a:solidFill>
            <a:round/>
          </a:ln>
        </c:spPr>
        <c:txPr>
          <a:bodyPr/>
          <a:lstStyle/>
          <a:p>
            <a:pPr>
              <a:defRPr b="0" sz="900" strike="noStrike" u="none">
                <a:solidFill>
                  <a:srgbClr val="595959"/>
                </a:solidFill>
                <a:uFillTx/>
                <a:latin typeface="Calibri"/>
                <a:ea typeface="Calibri"/>
              </a:defRPr>
            </a:pPr>
          </a:p>
        </c:txPr>
        <c:crossAx val="9716778"/>
        <c:crosses val="autoZero"/>
        <c:auto val="1"/>
        <c:lblAlgn val="ctr"/>
        <c:lblOffset val="100"/>
        <c:noMultiLvlLbl val="0"/>
      </c:catAx>
      <c:valAx>
        <c:axId val="9716778"/>
        <c:scaling>
          <c:orientation val="minMax"/>
        </c:scaling>
        <c:delete val="0"/>
        <c:axPos val="l"/>
        <c:numFmt formatCode="General" sourceLinked="0"/>
        <c:majorTickMark val="out"/>
        <c:minorTickMark val="none"/>
        <c:tickLblPos val="nextTo"/>
        <c:spPr>
          <a:ln w="12600">
            <a:noFill/>
          </a:ln>
        </c:spPr>
        <c:txPr>
          <a:bodyPr/>
          <a:lstStyle/>
          <a:p>
            <a:pPr>
              <a:defRPr b="0" sz="900" strike="noStrike" u="none">
                <a:solidFill>
                  <a:srgbClr val="595959"/>
                </a:solidFill>
                <a:uFillTx/>
                <a:latin typeface="Calibri"/>
                <a:ea typeface="Calibri"/>
              </a:defRPr>
            </a:pPr>
          </a:p>
        </c:txPr>
        <c:crossAx val="66595091"/>
        <c:crosses val="autoZero"/>
        <c:crossBetween val="between"/>
      </c:valAx>
      <c:spPr>
        <a:noFill/>
        <a:ln w="0">
          <a:noFill/>
        </a:ln>
      </c:spPr>
    </c:plotArea>
    <c:legend>
      <c:legendPos val="b"/>
      <c:overlay val="0"/>
      <c:spPr>
        <a:noFill/>
        <a:ln w="0">
          <a:noFill/>
        </a:ln>
      </c:spPr>
      <c:txPr>
        <a:bodyPr/>
        <a:lstStyle/>
        <a:p>
          <a:pPr>
            <a:defRPr b="0" sz="900" strike="noStrike" u="none">
              <a:solidFill>
                <a:srgbClr val="595959"/>
              </a:solidFill>
              <a:uFillTx/>
              <a:latin typeface="Calibri"/>
              <a:ea typeface="Calibri"/>
            </a:defRPr>
          </a:pPr>
        </a:p>
      </c:txPr>
    </c:legend>
    <c:plotVisOnly val="1"/>
    <c:dispBlanksAs val="gap"/>
  </c:chart>
  <c:spPr>
    <a:gradFill>
      <a:gsLst>
        <a:gs pos="0">
          <a:srgbClr val="f0f8fd"/>
        </a:gs>
        <a:gs pos="74000">
          <a:srgbClr val="74c4e9"/>
        </a:gs>
        <a:gs pos="83000">
          <a:srgbClr val="74c4e9"/>
        </a:gs>
        <a:gs pos="100000">
          <a:srgbClr val="a2d8f0"/>
        </a:gs>
      </a:gsLst>
      <a:lin ang="5400000"/>
    </a:gradFill>
    <a:ln w="9360">
      <a:solidFill>
        <a:srgbClr val="d9d9d9"/>
      </a:solidFill>
      <a:round/>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200" strike="noStrike" u="none">
                <a:solidFill>
                  <a:srgbClr val="000000"/>
                </a:solidFill>
                <a:uFillTx/>
                <a:latin typeface="Calibri"/>
                <a:ea typeface="Calibri"/>
              </a:rPr>
              <a:t>Produzione da agricoltura</a:t>
            </a:r>
          </a:p>
        </c:rich>
      </c:tx>
      <c:overlay val="0"/>
      <c:spPr>
        <a:noFill/>
        <a:ln w="0">
          <a:noFill/>
        </a:ln>
      </c:spPr>
    </c:title>
    <c:autoTitleDeleted val="0"/>
    <c:plotArea>
      <c:barChart>
        <c:barDir val="col"/>
        <c:grouping val="clustered"/>
        <c:varyColors val="0"/>
        <c:ser>
          <c:idx val="0"/>
          <c:order val="0"/>
          <c:tx>
            <c:strRef>
              <c:f>7_Occupazione!$I$71</c:f>
              <c:strCache>
                <c:ptCount val="1"/>
                <c:pt idx="0">
                  <c:v>Produzione Agricoltura</c:v>
                </c:pt>
              </c:strCache>
            </c:strRef>
          </c:tx>
          <c:spPr>
            <a:solidFill>
              <a:srgbClr val="0f9ed5"/>
            </a:solidFill>
            <a:ln w="0">
              <a:noFill/>
            </a:ln>
          </c:spPr>
          <c:invertIfNegative val="0"/>
          <c:dLbls>
            <c:numFmt formatCode="_(* #,##0.00_);_(* \(#,##0.00\);_(* \-??_);_(@_)" sourceLinked="1"/>
            <c:txPr>
              <a:bodyPr wrap="square"/>
              <a:lstStyle/>
              <a:p>
                <a:pPr>
                  <a:defRPr b="0" sz="800" strike="noStrike" u="none">
                    <a:solidFill>
                      <a:srgbClr val="404040"/>
                    </a:solidFill>
                    <a:uFillTx/>
                    <a:latin typeface="Calibri"/>
                    <a:ea typeface="Calibri"/>
                  </a:defRPr>
                </a:pPr>
              </a:p>
            </c:txPr>
            <c:dLblPos val="outEnd"/>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cat>
            <c:strRef>
              <c:f>7_Occupazione!$J$70:$K$70</c:f>
              <c:strCache>
                <c:ptCount val="2"/>
                <c:pt idx="0">
                  <c:v> PS iniziale </c:v>
                </c:pt>
                <c:pt idx="1">
                  <c:v> PS finale </c:v>
                </c:pt>
              </c:strCache>
            </c:strRef>
          </c:cat>
          <c:val>
            <c:numRef>
              <c:f>7_Occupazione!$J$71:$K$71</c:f>
              <c:numCache>
                <c:formatCode>_-* #,##0.00_-;\-* #,##0.00_-;_-* \-??_-;_-@_-</c:formatCode>
                <c:ptCount val="2"/>
                <c:pt idx="0">
                  <c:v>0</c:v>
                </c:pt>
                <c:pt idx="1">
                  <c:v>0</c:v>
                </c:pt>
              </c:numCache>
            </c:numRef>
          </c:val>
        </c:ser>
        <c:gapWidth val="219"/>
        <c:overlap val="-27"/>
        <c:axId val="63821652"/>
        <c:axId val="32202652"/>
      </c:barChart>
      <c:catAx>
        <c:axId val="63821652"/>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ea typeface="Calibri"/>
              </a:defRPr>
            </a:pPr>
          </a:p>
        </c:txPr>
        <c:crossAx val="32202652"/>
        <c:crosses val="autoZero"/>
        <c:auto val="1"/>
        <c:lblAlgn val="ctr"/>
        <c:lblOffset val="100"/>
        <c:noMultiLvlLbl val="0"/>
      </c:catAx>
      <c:valAx>
        <c:axId val="32202652"/>
        <c:scaling>
          <c:orientation val="minMax"/>
        </c:scaling>
        <c:delete val="1"/>
        <c:axPos val="l"/>
        <c:numFmt formatCode="_-* #,##0.00_-;\-* #,##0.00_-;_-* \-??_-;_-@_-" sourceLinked="1"/>
        <c:majorTickMark val="none"/>
        <c:minorTickMark val="none"/>
        <c:tickLblPos val="nextTo"/>
        <c:spPr>
          <a:ln w="12600">
            <a:solidFill>
              <a:srgbClr val="8b8b8b"/>
            </a:solidFill>
            <a:round/>
          </a:ln>
        </c:spPr>
        <c:txPr>
          <a:bodyPr/>
          <a:lstStyle/>
          <a:p>
            <a:pPr>
              <a:defRPr b="0" sz="1000" strike="noStrike" u="none">
                <a:solidFill>
                  <a:srgbClr val="000000"/>
                </a:solidFill>
                <a:uFillTx/>
                <a:latin typeface="Calibri"/>
                <a:ea typeface="Calibri"/>
              </a:defRPr>
            </a:pPr>
          </a:p>
        </c:txPr>
        <c:crossAx val="63821652"/>
        <c:crossBetween val="between"/>
      </c:valAx>
      <c:dTable>
        <c:showHorzBorder val="1"/>
        <c:showVertBorder val="1"/>
        <c:showOutline val="1"/>
        <c:showKeys val="1"/>
        <c:spPr>
          <a:noFill/>
          <a:ln w="12600">
            <a:solidFill>
              <a:srgbClr val="8b8b8b"/>
            </a:solidFill>
            <a:round/>
          </a:ln>
        </c:spPr>
        <c:txPr>
          <a:bodyPr/>
          <a:lstStyle/>
          <a:p>
            <a:pPr>
              <a:defRPr b="0" sz="1000" strike="noStrike" u="none">
                <a:solidFill>
                  <a:srgbClr val="000000"/>
                </a:solidFill>
                <a:uFillTx/>
                <a:latin typeface="Calibri"/>
                <a:ea typeface="Calibri"/>
              </a:defRPr>
            </a:pPr>
          </a:p>
        </c:txPr>
      </c:dTable>
      <c:spPr>
        <a:noFill/>
        <a:ln w="0">
          <a:noFill/>
        </a:ln>
      </c:spPr>
    </c:plotArea>
    <c:plotVisOnly val="1"/>
    <c:dispBlanksAs val="gap"/>
  </c:chart>
  <c:spPr>
    <a:gradFill>
      <a:gsLst>
        <a:gs pos="16000">
          <a:srgbClr val="f0f8fd"/>
        </a:gs>
        <a:gs pos="46000">
          <a:srgbClr val="96dcf8"/>
        </a:gs>
        <a:gs pos="57000">
          <a:srgbClr val="96dcf8"/>
        </a:gs>
        <a:gs pos="82000">
          <a:srgbClr val="ffffff"/>
        </a:gs>
      </a:gsLst>
      <a:lin ang="5400000"/>
    </a:gradFill>
    <a:ln w="9360">
      <a:solidFill>
        <a:srgbClr val="d9d9d9"/>
      </a:solidFill>
      <a:round/>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200" strike="noStrike" u="none">
                <a:solidFill>
                  <a:srgbClr val="000000"/>
                </a:solidFill>
                <a:uFillTx/>
                <a:latin typeface="Calibri"/>
                <a:ea typeface="Calibri"/>
              </a:rPr>
              <a:t>Produzione da allevamento</a:t>
            </a:r>
          </a:p>
        </c:rich>
      </c:tx>
      <c:overlay val="0"/>
      <c:spPr>
        <a:noFill/>
        <a:ln w="0">
          <a:noFill/>
        </a:ln>
      </c:spPr>
    </c:title>
    <c:autoTitleDeleted val="0"/>
    <c:plotArea>
      <c:layout>
        <c:manualLayout>
          <c:layoutTarget val="inner"/>
          <c:xMode val="edge"/>
          <c:yMode val="edge"/>
          <c:x val="0.0118468846046382"/>
          <c:y val="0.247774199659026"/>
          <c:w val="0.972338642078793"/>
          <c:h val="0.59689335101345"/>
        </c:manualLayout>
      </c:layout>
      <c:barChart>
        <c:barDir val="col"/>
        <c:grouping val="clustered"/>
        <c:varyColors val="0"/>
        <c:ser>
          <c:idx val="0"/>
          <c:order val="0"/>
          <c:tx>
            <c:strRef>
              <c:f>7_Occupazione!$I$68</c:f>
              <c:strCache>
                <c:ptCount val="1"/>
                <c:pt idx="0">
                  <c:v>Produzione Allevamento</c:v>
                </c:pt>
              </c:strCache>
            </c:strRef>
          </c:tx>
          <c:spPr>
            <a:solidFill>
              <a:srgbClr val="0f9ed5"/>
            </a:solidFill>
            <a:ln w="0">
              <a:noFill/>
            </a:ln>
          </c:spPr>
          <c:invertIfNegative val="0"/>
          <c:dLbls>
            <c:numFmt formatCode="_(* #,##0.00_);_(* \(#,##0.00\);_(* \-??_);_(@_)" sourceLinked="1"/>
            <c:txPr>
              <a:bodyPr wrap="square"/>
              <a:lstStyle/>
              <a:p>
                <a:pPr>
                  <a:defRPr b="0" sz="800" strike="noStrike" u="none">
                    <a:solidFill>
                      <a:srgbClr val="404040"/>
                    </a:solidFill>
                    <a:uFillTx/>
                    <a:latin typeface="Calibri"/>
                    <a:ea typeface="Calibri"/>
                  </a:defRPr>
                </a:pPr>
              </a:p>
            </c:txPr>
            <c:dLblPos val="outEnd"/>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cat>
            <c:strRef>
              <c:f>7_Occupazione!$J$67:$K$67</c:f>
              <c:strCache>
                <c:ptCount val="2"/>
                <c:pt idx="0">
                  <c:v> PS iniziale </c:v>
                </c:pt>
                <c:pt idx="1">
                  <c:v> PS finale </c:v>
                </c:pt>
              </c:strCache>
            </c:strRef>
          </c:cat>
          <c:val>
            <c:numRef>
              <c:f>7_Occupazione!$J$68:$K$68</c:f>
              <c:numCache>
                <c:formatCode>_-* #,##0.00_-;\-* #,##0.00_-;_-* \-??_-;_-@_-</c:formatCode>
                <c:ptCount val="2"/>
                <c:pt idx="0">
                  <c:v>0</c:v>
                </c:pt>
                <c:pt idx="1">
                  <c:v>0</c:v>
                </c:pt>
              </c:numCache>
            </c:numRef>
          </c:val>
        </c:ser>
        <c:gapWidth val="219"/>
        <c:overlap val="-27"/>
        <c:axId val="54383826"/>
        <c:axId val="43605764"/>
      </c:barChart>
      <c:catAx>
        <c:axId val="54383826"/>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ea typeface="Calibri"/>
              </a:defRPr>
            </a:pPr>
          </a:p>
        </c:txPr>
        <c:crossAx val="43605764"/>
        <c:crosses val="autoZero"/>
        <c:auto val="1"/>
        <c:lblAlgn val="ctr"/>
        <c:lblOffset val="100"/>
        <c:noMultiLvlLbl val="0"/>
      </c:catAx>
      <c:valAx>
        <c:axId val="43605764"/>
        <c:scaling>
          <c:orientation val="minMax"/>
        </c:scaling>
        <c:delete val="1"/>
        <c:axPos val="l"/>
        <c:numFmt formatCode="_-* #,##0.00_-;\-* #,##0.00_-;_-* \-??_-;_-@_-" sourceLinked="1"/>
        <c:majorTickMark val="none"/>
        <c:minorTickMark val="none"/>
        <c:tickLblPos val="nextTo"/>
        <c:spPr>
          <a:ln w="12600">
            <a:solidFill>
              <a:srgbClr val="8b8b8b"/>
            </a:solidFill>
            <a:round/>
          </a:ln>
        </c:spPr>
        <c:txPr>
          <a:bodyPr/>
          <a:lstStyle/>
          <a:p>
            <a:pPr>
              <a:defRPr b="0" sz="1000" strike="noStrike" u="none">
                <a:solidFill>
                  <a:srgbClr val="000000"/>
                </a:solidFill>
                <a:uFillTx/>
                <a:latin typeface="Calibri"/>
                <a:ea typeface="Calibri"/>
              </a:defRPr>
            </a:pPr>
          </a:p>
        </c:txPr>
        <c:crossAx val="54383826"/>
        <c:crossBetween val="between"/>
      </c:valAx>
      <c:dTable>
        <c:showHorzBorder val="1"/>
        <c:showVertBorder val="1"/>
        <c:showOutline val="1"/>
        <c:showKeys val="1"/>
        <c:spPr>
          <a:noFill/>
          <a:ln w="12600">
            <a:solidFill>
              <a:srgbClr val="8b8b8b"/>
            </a:solidFill>
            <a:round/>
          </a:ln>
        </c:spPr>
        <c:txPr>
          <a:bodyPr/>
          <a:lstStyle/>
          <a:p>
            <a:pPr>
              <a:defRPr b="0" sz="1000" strike="noStrike" u="none">
                <a:solidFill>
                  <a:srgbClr val="000000"/>
                </a:solidFill>
                <a:uFillTx/>
                <a:latin typeface="Calibri"/>
                <a:ea typeface="Calibri"/>
              </a:defRPr>
            </a:pPr>
          </a:p>
        </c:txPr>
      </c:dTable>
      <c:spPr>
        <a:noFill/>
        <a:ln w="0">
          <a:noFill/>
        </a:ln>
      </c:spPr>
    </c:plotArea>
    <c:plotVisOnly val="1"/>
    <c:dispBlanksAs val="gap"/>
  </c:chart>
  <c:spPr>
    <a:gradFill>
      <a:gsLst>
        <a:gs pos="16000">
          <a:srgbClr val="f0f8fd"/>
        </a:gs>
        <a:gs pos="46000">
          <a:srgbClr val="96dcf8"/>
        </a:gs>
        <a:gs pos="57000">
          <a:srgbClr val="96dcf8"/>
        </a:gs>
        <a:gs pos="82000">
          <a:srgbClr val="ffffff"/>
        </a:gs>
      </a:gsLst>
      <a:lin ang="5400000"/>
    </a:gradFill>
    <a:ln w="9360">
      <a:solidFill>
        <a:srgbClr val="d9d9d9"/>
      </a:solidFill>
      <a:round/>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lang="it-IT" sz="1100" strike="noStrike" u="none">
                <a:solidFill>
                  <a:srgbClr val="595959"/>
                </a:solidFill>
                <a:uFillTx/>
                <a:latin typeface="Calibri"/>
                <a:ea typeface="Calibri"/>
              </a:rPr>
              <a:t>Punto di Pareggio Esercizio 1</a:t>
            </a:r>
          </a:p>
        </c:rich>
      </c:tx>
      <c:overlay val="0"/>
      <c:spPr>
        <a:noFill/>
        <a:ln w="0">
          <a:noFill/>
        </a:ln>
      </c:spPr>
    </c:title>
    <c:autoTitleDeleted val="0"/>
    <c:plotArea>
      <c:lineChart>
        <c:grouping val="standard"/>
        <c:varyColors val="0"/>
        <c:ser>
          <c:idx val="0"/>
          <c:order val="0"/>
          <c:tx>
            <c:strRef>
              <c:f>'BP Fatturato di pareggio'!$P$38</c:f>
              <c:strCache>
                <c:ptCount val="1"/>
                <c:pt idx="0">
                  <c:v>R</c:v>
                </c:pt>
              </c:strCache>
            </c:strRef>
          </c:tx>
          <c:spPr>
            <a:solidFill>
              <a:srgbClr val="156082"/>
            </a:solidFill>
            <a:ln cap="rnd" w="28440">
              <a:solidFill>
                <a:srgbClr val="156082"/>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pareggio'!$P$39:$P$40</c:f>
              <c:numCache>
                <c:formatCode>General</c:formatCode>
                <c:ptCount val="2"/>
                <c:pt idx="0">
                  <c:v>0</c:v>
                </c:pt>
                <c:pt idx="1">
                  <c:v>0</c:v>
                </c:pt>
              </c:numCache>
            </c:numRef>
          </c:val>
          <c:smooth val="0"/>
        </c:ser>
        <c:ser>
          <c:idx val="1"/>
          <c:order val="1"/>
          <c:tx>
            <c:strRef>
              <c:f>'BP Fatturato di pareggio'!$Q$38</c:f>
              <c:strCache>
                <c:ptCount val="1"/>
                <c:pt idx="0">
                  <c:v>CV</c:v>
                </c:pt>
              </c:strCache>
            </c:strRef>
          </c:tx>
          <c:spPr>
            <a:solidFill>
              <a:srgbClr val="e97132"/>
            </a:solidFill>
            <a:ln cap="rnd" w="28440">
              <a:solidFill>
                <a:srgbClr val="e97132"/>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pareggio'!$Q$39:$Q$40</c:f>
              <c:numCache>
                <c:formatCode>General</c:formatCode>
                <c:ptCount val="2"/>
                <c:pt idx="0">
                  <c:v>0</c:v>
                </c:pt>
                <c:pt idx="1">
                  <c:v>0</c:v>
                </c:pt>
              </c:numCache>
            </c:numRef>
          </c:val>
          <c:smooth val="0"/>
        </c:ser>
        <c:ser>
          <c:idx val="2"/>
          <c:order val="2"/>
          <c:tx>
            <c:strRef>
              <c:f>'BP Fatturato di pareggio'!$R$38</c:f>
              <c:strCache>
                <c:ptCount val="1"/>
                <c:pt idx="0">
                  <c:v>CF</c:v>
                </c:pt>
              </c:strCache>
            </c:strRef>
          </c:tx>
          <c:spPr>
            <a:solidFill>
              <a:srgbClr val="196b24"/>
            </a:solidFill>
            <a:ln cap="rnd" w="28440">
              <a:solidFill>
                <a:srgbClr val="196b24"/>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pareggio'!$R$39:$R$40</c:f>
              <c:numCache>
                <c:formatCode>_-* #,##0.00_-;\-* #,##0.00_-;_-* \-??_-;_-@_-</c:formatCode>
                <c:ptCount val="2"/>
                <c:pt idx="0">
                  <c:v>0</c:v>
                </c:pt>
                <c:pt idx="1">
                  <c:v>0</c:v>
                </c:pt>
              </c:numCache>
            </c:numRef>
          </c:val>
          <c:smooth val="0"/>
        </c:ser>
        <c:ser>
          <c:idx val="3"/>
          <c:order val="3"/>
          <c:tx>
            <c:strRef>
              <c:f>'BP Fatturato di pareggio'!$S$38</c:f>
              <c:strCache>
                <c:ptCount val="1"/>
                <c:pt idx="0">
                  <c:v>CT</c:v>
                </c:pt>
              </c:strCache>
            </c:strRef>
          </c:tx>
          <c:spPr>
            <a:solidFill>
              <a:srgbClr val="0f9ed5"/>
            </a:solidFill>
            <a:ln cap="rnd" w="28440">
              <a:solidFill>
                <a:srgbClr val="0f9ed5"/>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pareggio'!$S$39:$S$40</c:f>
              <c:numCache>
                <c:formatCode>#,##0_ ;\-#,##0\ </c:formatCode>
                <c:ptCount val="2"/>
                <c:pt idx="0">
                  <c:v>0</c:v>
                </c:pt>
                <c:pt idx="1">
                  <c:v>0</c:v>
                </c:pt>
              </c:numCache>
            </c:numRef>
          </c:val>
          <c:smooth val="0"/>
        </c:ser>
        <c:hiLowLines>
          <c:spPr>
            <a:ln w="0">
              <a:noFill/>
            </a:ln>
          </c:spPr>
        </c:hiLowLines>
        <c:marker val="0"/>
        <c:axId val="66235441"/>
        <c:axId val="83441926"/>
      </c:lineChart>
      <c:catAx>
        <c:axId val="66235441"/>
        <c:scaling>
          <c:orientation val="minMax"/>
        </c:scaling>
        <c:delete val="1"/>
        <c:axPos val="b"/>
        <c:numFmt formatCode="General" sourceLinked="1"/>
        <c:majorTickMark val="none"/>
        <c:minorTickMark val="none"/>
        <c:tickLblPos val="nextTo"/>
        <c:spPr>
          <a:ln w="12600">
            <a:solidFill>
              <a:srgbClr val="8b8b8b"/>
            </a:solidFill>
            <a:round/>
          </a:ln>
        </c:spPr>
        <c:txPr>
          <a:bodyPr/>
          <a:lstStyle/>
          <a:p>
            <a:pPr>
              <a:defRPr b="0" sz="1000" strike="noStrike" u="none">
                <a:solidFill>
                  <a:srgbClr val="000000"/>
                </a:solidFill>
                <a:uFillTx/>
                <a:latin typeface="Calibri"/>
                <a:ea typeface="Calibri"/>
              </a:defRPr>
            </a:pPr>
          </a:p>
        </c:txPr>
        <c:crossAx val="83441926"/>
        <c:auto val="1"/>
        <c:lblAlgn val="ctr"/>
        <c:lblOffset val="100"/>
        <c:noMultiLvlLbl val="0"/>
      </c:catAx>
      <c:valAx>
        <c:axId val="83441926"/>
        <c:scaling>
          <c:orientation val="minMax"/>
        </c:scaling>
        <c:delete val="0"/>
        <c:axPos val="l"/>
        <c:numFmt formatCode="#,##0" sourceLinked="0"/>
        <c:majorTickMark val="none"/>
        <c:minorTickMark val="none"/>
        <c:tickLblPos val="nextTo"/>
        <c:spPr>
          <a:ln w="12600">
            <a:noFill/>
          </a:ln>
        </c:spPr>
        <c:txPr>
          <a:bodyPr/>
          <a:lstStyle/>
          <a:p>
            <a:pPr>
              <a:defRPr b="0" sz="900" strike="noStrike" u="none">
                <a:solidFill>
                  <a:srgbClr val="595959"/>
                </a:solidFill>
                <a:uFillTx/>
                <a:latin typeface="Calibri"/>
                <a:ea typeface="Calibri"/>
              </a:defRPr>
            </a:pPr>
          </a:p>
        </c:txPr>
        <c:crossAx val="66235441"/>
        <c:crosses val="autoZero"/>
        <c:crossBetween val="between"/>
      </c:valAx>
      <c:spPr>
        <a:noFill/>
        <a:ln w="0">
          <a:noFill/>
        </a:ln>
      </c:spPr>
    </c:plotArea>
    <c:legend>
      <c:legendPos val="b"/>
      <c:overlay val="0"/>
      <c:spPr>
        <a:noFill/>
        <a:ln w="0">
          <a:noFill/>
        </a:ln>
      </c:spPr>
      <c:txPr>
        <a:bodyPr/>
        <a:lstStyle/>
        <a:p>
          <a:pPr>
            <a:defRPr b="0" sz="900" strike="noStrike" u="none">
              <a:solidFill>
                <a:srgbClr val="595959"/>
              </a:solidFill>
              <a:uFillTx/>
              <a:latin typeface="Calibri"/>
              <a:ea typeface="Calibri"/>
            </a:defRPr>
          </a:pPr>
        </a:p>
      </c:txPr>
    </c:legend>
    <c:plotVisOnly val="1"/>
    <c:dispBlanksAs val="gap"/>
  </c:chart>
  <c:spPr>
    <a:gradFill>
      <a:gsLst>
        <a:gs pos="0">
          <a:srgbClr val="f2fbfe"/>
        </a:gs>
        <a:gs pos="74000">
          <a:srgbClr val="88d8f7"/>
        </a:gs>
        <a:gs pos="83000">
          <a:srgbClr val="88d8f7"/>
        </a:gs>
        <a:gs pos="100000">
          <a:srgbClr val="b0e5f9"/>
        </a:gs>
      </a:gsLst>
      <a:lin ang="5400000"/>
    </a:gradFill>
    <a:ln w="9360">
      <a:solidFill>
        <a:srgbClr val="d9d9d9"/>
      </a:solidFill>
      <a:round/>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lang="it-IT" sz="1100" strike="noStrike" u="none">
                <a:solidFill>
                  <a:srgbClr val="595959"/>
                </a:solidFill>
                <a:uFillTx/>
                <a:latin typeface="Calibri"/>
                <a:ea typeface="Calibri"/>
              </a:rPr>
              <a:t>Punto di Pareggio Esercizio 2</a:t>
            </a:r>
          </a:p>
        </c:rich>
      </c:tx>
      <c:overlay val="0"/>
      <c:spPr>
        <a:noFill/>
        <a:ln w="0">
          <a:noFill/>
        </a:ln>
      </c:spPr>
    </c:title>
    <c:autoTitleDeleted val="0"/>
    <c:plotArea>
      <c:lineChart>
        <c:grouping val="standard"/>
        <c:varyColors val="0"/>
        <c:ser>
          <c:idx val="0"/>
          <c:order val="0"/>
          <c:tx>
            <c:strRef>
              <c:f>'BP Fatturato di pareggio'!$P$43</c:f>
              <c:strCache>
                <c:ptCount val="1"/>
                <c:pt idx="0">
                  <c:v>R</c:v>
                </c:pt>
              </c:strCache>
            </c:strRef>
          </c:tx>
          <c:spPr>
            <a:solidFill>
              <a:srgbClr val="156082"/>
            </a:solidFill>
            <a:ln cap="rnd" w="28440">
              <a:solidFill>
                <a:srgbClr val="156082"/>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pareggio'!$P$44:$P$45</c:f>
              <c:numCache>
                <c:formatCode>General</c:formatCode>
                <c:ptCount val="2"/>
                <c:pt idx="0">
                  <c:v>0</c:v>
                </c:pt>
                <c:pt idx="1">
                  <c:v>0</c:v>
                </c:pt>
              </c:numCache>
            </c:numRef>
          </c:val>
          <c:smooth val="0"/>
        </c:ser>
        <c:ser>
          <c:idx val="1"/>
          <c:order val="1"/>
          <c:tx>
            <c:strRef>
              <c:f>'BP Fatturato di pareggio'!$Q$43</c:f>
              <c:strCache>
                <c:ptCount val="1"/>
                <c:pt idx="0">
                  <c:v>CV</c:v>
                </c:pt>
              </c:strCache>
            </c:strRef>
          </c:tx>
          <c:spPr>
            <a:solidFill>
              <a:srgbClr val="e97132"/>
            </a:solidFill>
            <a:ln cap="rnd" w="28440">
              <a:solidFill>
                <a:srgbClr val="e97132"/>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pareggio'!$Q$44:$Q$45</c:f>
              <c:numCache>
                <c:formatCode>General</c:formatCode>
                <c:ptCount val="2"/>
                <c:pt idx="0">
                  <c:v>0</c:v>
                </c:pt>
                <c:pt idx="1">
                  <c:v>0</c:v>
                </c:pt>
              </c:numCache>
            </c:numRef>
          </c:val>
          <c:smooth val="0"/>
        </c:ser>
        <c:ser>
          <c:idx val="2"/>
          <c:order val="2"/>
          <c:tx>
            <c:strRef>
              <c:f>'BP Fatturato di pareggio'!$R$43</c:f>
              <c:strCache>
                <c:ptCount val="1"/>
                <c:pt idx="0">
                  <c:v>CF</c:v>
                </c:pt>
              </c:strCache>
            </c:strRef>
          </c:tx>
          <c:spPr>
            <a:solidFill>
              <a:srgbClr val="196b24"/>
            </a:solidFill>
            <a:ln cap="rnd" w="28440">
              <a:solidFill>
                <a:srgbClr val="196b24"/>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pareggio'!$R$44:$R$45</c:f>
              <c:numCache>
                <c:formatCode>_-* #,##0.00_-;\-* #,##0.00_-;_-* \-??_-;_-@_-</c:formatCode>
                <c:ptCount val="2"/>
                <c:pt idx="0">
                  <c:v>0</c:v>
                </c:pt>
                <c:pt idx="1">
                  <c:v>0</c:v>
                </c:pt>
              </c:numCache>
            </c:numRef>
          </c:val>
          <c:smooth val="0"/>
        </c:ser>
        <c:ser>
          <c:idx val="3"/>
          <c:order val="3"/>
          <c:tx>
            <c:strRef>
              <c:f>'BP Fatturato di pareggio'!$S$43</c:f>
              <c:strCache>
                <c:ptCount val="1"/>
                <c:pt idx="0">
                  <c:v>CT</c:v>
                </c:pt>
              </c:strCache>
            </c:strRef>
          </c:tx>
          <c:spPr>
            <a:solidFill>
              <a:srgbClr val="0f9ed5"/>
            </a:solidFill>
            <a:ln cap="rnd" w="28440">
              <a:solidFill>
                <a:srgbClr val="0f9ed5"/>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pareggio'!$S$44:$S$45</c:f>
              <c:numCache>
                <c:formatCode>#,##0_ ;\-#,##0\ </c:formatCode>
                <c:ptCount val="2"/>
                <c:pt idx="0">
                  <c:v>0</c:v>
                </c:pt>
                <c:pt idx="1">
                  <c:v>0</c:v>
                </c:pt>
              </c:numCache>
            </c:numRef>
          </c:val>
          <c:smooth val="0"/>
        </c:ser>
        <c:hiLowLines>
          <c:spPr>
            <a:ln w="0">
              <a:noFill/>
            </a:ln>
          </c:spPr>
        </c:hiLowLines>
        <c:marker val="0"/>
        <c:axId val="80187951"/>
        <c:axId val="58738924"/>
      </c:lineChart>
      <c:catAx>
        <c:axId val="80187951"/>
        <c:scaling>
          <c:orientation val="minMax"/>
        </c:scaling>
        <c:delete val="1"/>
        <c:axPos val="b"/>
        <c:numFmt formatCode="General" sourceLinked="1"/>
        <c:majorTickMark val="none"/>
        <c:minorTickMark val="none"/>
        <c:tickLblPos val="nextTo"/>
        <c:spPr>
          <a:ln w="12600">
            <a:solidFill>
              <a:srgbClr val="8b8b8b"/>
            </a:solidFill>
            <a:round/>
          </a:ln>
        </c:spPr>
        <c:txPr>
          <a:bodyPr/>
          <a:lstStyle/>
          <a:p>
            <a:pPr>
              <a:defRPr b="0" sz="1000" strike="noStrike" u="none">
                <a:solidFill>
                  <a:srgbClr val="000000"/>
                </a:solidFill>
                <a:uFillTx/>
                <a:latin typeface="Calibri"/>
                <a:ea typeface="Calibri"/>
              </a:defRPr>
            </a:pPr>
          </a:p>
        </c:txPr>
        <c:crossAx val="58738924"/>
        <c:auto val="1"/>
        <c:lblAlgn val="ctr"/>
        <c:lblOffset val="100"/>
        <c:noMultiLvlLbl val="0"/>
      </c:catAx>
      <c:valAx>
        <c:axId val="58738924"/>
        <c:scaling>
          <c:orientation val="minMax"/>
        </c:scaling>
        <c:delete val="0"/>
        <c:axPos val="l"/>
        <c:numFmt formatCode="#,##0" sourceLinked="0"/>
        <c:majorTickMark val="none"/>
        <c:minorTickMark val="none"/>
        <c:tickLblPos val="nextTo"/>
        <c:spPr>
          <a:ln w="12600">
            <a:noFill/>
          </a:ln>
        </c:spPr>
        <c:txPr>
          <a:bodyPr/>
          <a:lstStyle/>
          <a:p>
            <a:pPr>
              <a:defRPr b="0" sz="900" strike="noStrike" u="none">
                <a:solidFill>
                  <a:srgbClr val="595959"/>
                </a:solidFill>
                <a:uFillTx/>
                <a:latin typeface="Calibri"/>
                <a:ea typeface="Calibri"/>
              </a:defRPr>
            </a:pPr>
          </a:p>
        </c:txPr>
        <c:crossAx val="80187951"/>
        <c:crosses val="autoZero"/>
        <c:crossBetween val="between"/>
      </c:valAx>
      <c:spPr>
        <a:noFill/>
        <a:ln w="0">
          <a:noFill/>
        </a:ln>
      </c:spPr>
    </c:plotArea>
    <c:legend>
      <c:legendPos val="b"/>
      <c:overlay val="0"/>
      <c:spPr>
        <a:noFill/>
        <a:ln w="0">
          <a:noFill/>
        </a:ln>
      </c:spPr>
      <c:txPr>
        <a:bodyPr/>
        <a:lstStyle/>
        <a:p>
          <a:pPr>
            <a:defRPr b="0" sz="900" strike="noStrike" u="none">
              <a:solidFill>
                <a:srgbClr val="595959"/>
              </a:solidFill>
              <a:uFillTx/>
              <a:latin typeface="Calibri"/>
              <a:ea typeface="Calibri"/>
            </a:defRPr>
          </a:pPr>
        </a:p>
      </c:txPr>
    </c:legend>
    <c:plotVisOnly val="1"/>
    <c:dispBlanksAs val="gap"/>
  </c:chart>
  <c:spPr>
    <a:gradFill>
      <a:gsLst>
        <a:gs pos="0">
          <a:srgbClr val="f2fbfe"/>
        </a:gs>
        <a:gs pos="74000">
          <a:srgbClr val="88d8f7"/>
        </a:gs>
        <a:gs pos="83000">
          <a:srgbClr val="88d8f7"/>
        </a:gs>
        <a:gs pos="100000">
          <a:srgbClr val="b0e5f9"/>
        </a:gs>
      </a:gsLst>
      <a:lin ang="5400000"/>
    </a:gradFill>
    <a:ln w="9360">
      <a:solidFill>
        <a:srgbClr val="d9d9d9"/>
      </a:solidFill>
      <a:round/>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lang="it-IT" sz="1100" strike="noStrike" u="none">
                <a:solidFill>
                  <a:srgbClr val="595959"/>
                </a:solidFill>
                <a:uFillTx/>
                <a:latin typeface="Calibri"/>
                <a:ea typeface="Calibri"/>
              </a:rPr>
              <a:t>Punto di Pareggio Esercizio 3</a:t>
            </a:r>
          </a:p>
        </c:rich>
      </c:tx>
      <c:overlay val="0"/>
      <c:spPr>
        <a:noFill/>
        <a:ln w="0">
          <a:noFill/>
        </a:ln>
      </c:spPr>
    </c:title>
    <c:autoTitleDeleted val="0"/>
    <c:plotArea>
      <c:lineChart>
        <c:grouping val="standard"/>
        <c:varyColors val="0"/>
        <c:ser>
          <c:idx val="0"/>
          <c:order val="0"/>
          <c:tx>
            <c:strRef>
              <c:f>'BP Fatturato di pareggio'!$P$47</c:f>
              <c:strCache>
                <c:ptCount val="1"/>
                <c:pt idx="0">
                  <c:v>R</c:v>
                </c:pt>
              </c:strCache>
            </c:strRef>
          </c:tx>
          <c:spPr>
            <a:solidFill>
              <a:srgbClr val="156082"/>
            </a:solidFill>
            <a:ln cap="rnd" w="28440">
              <a:solidFill>
                <a:srgbClr val="156082"/>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pareggio'!$P$48:$P$49</c:f>
              <c:numCache>
                <c:formatCode>General</c:formatCode>
                <c:ptCount val="2"/>
                <c:pt idx="0">
                  <c:v>0</c:v>
                </c:pt>
                <c:pt idx="1">
                  <c:v>0</c:v>
                </c:pt>
              </c:numCache>
            </c:numRef>
          </c:val>
          <c:smooth val="0"/>
        </c:ser>
        <c:ser>
          <c:idx val="1"/>
          <c:order val="1"/>
          <c:tx>
            <c:strRef>
              <c:f>'BP Fatturato di pareggio'!$Q$47</c:f>
              <c:strCache>
                <c:ptCount val="1"/>
                <c:pt idx="0">
                  <c:v>CV</c:v>
                </c:pt>
              </c:strCache>
            </c:strRef>
          </c:tx>
          <c:spPr>
            <a:solidFill>
              <a:srgbClr val="e97132"/>
            </a:solidFill>
            <a:ln cap="rnd" w="28440">
              <a:solidFill>
                <a:srgbClr val="e97132"/>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pareggio'!$Q$48:$Q$49</c:f>
              <c:numCache>
                <c:formatCode>General</c:formatCode>
                <c:ptCount val="2"/>
                <c:pt idx="0">
                  <c:v>0</c:v>
                </c:pt>
                <c:pt idx="1">
                  <c:v>0</c:v>
                </c:pt>
              </c:numCache>
            </c:numRef>
          </c:val>
          <c:smooth val="0"/>
        </c:ser>
        <c:ser>
          <c:idx val="2"/>
          <c:order val="2"/>
          <c:tx>
            <c:strRef>
              <c:f>'BP Fatturato di pareggio'!$R$47</c:f>
              <c:strCache>
                <c:ptCount val="1"/>
                <c:pt idx="0">
                  <c:v>CF</c:v>
                </c:pt>
              </c:strCache>
            </c:strRef>
          </c:tx>
          <c:spPr>
            <a:solidFill>
              <a:srgbClr val="196b24"/>
            </a:solidFill>
            <a:ln cap="rnd" w="28440">
              <a:solidFill>
                <a:srgbClr val="196b24"/>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pareggio'!$R$48:$R$49</c:f>
              <c:numCache>
                <c:formatCode>_-* #,##0.00_-;\-* #,##0.00_-;_-* \-??_-;_-@_-</c:formatCode>
                <c:ptCount val="2"/>
                <c:pt idx="0">
                  <c:v>0</c:v>
                </c:pt>
                <c:pt idx="1">
                  <c:v>0</c:v>
                </c:pt>
              </c:numCache>
            </c:numRef>
          </c:val>
          <c:smooth val="0"/>
        </c:ser>
        <c:ser>
          <c:idx val="3"/>
          <c:order val="3"/>
          <c:tx>
            <c:strRef>
              <c:f>'BP Fatturato di pareggio'!$S$47</c:f>
              <c:strCache>
                <c:ptCount val="1"/>
                <c:pt idx="0">
                  <c:v>CT</c:v>
                </c:pt>
              </c:strCache>
            </c:strRef>
          </c:tx>
          <c:spPr>
            <a:solidFill>
              <a:srgbClr val="0f9ed5"/>
            </a:solidFill>
            <a:ln cap="rnd" w="28440">
              <a:solidFill>
                <a:srgbClr val="0f9ed5"/>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pareggio'!$S$48:$S$49</c:f>
              <c:numCache>
                <c:formatCode>#,##0_ ;\-#,##0\ </c:formatCode>
                <c:ptCount val="2"/>
                <c:pt idx="0">
                  <c:v>0</c:v>
                </c:pt>
                <c:pt idx="1">
                  <c:v>0</c:v>
                </c:pt>
              </c:numCache>
            </c:numRef>
          </c:val>
          <c:smooth val="0"/>
        </c:ser>
        <c:hiLowLines>
          <c:spPr>
            <a:ln w="0">
              <a:noFill/>
            </a:ln>
          </c:spPr>
        </c:hiLowLines>
        <c:marker val="0"/>
        <c:axId val="74875799"/>
        <c:axId val="79658197"/>
      </c:lineChart>
      <c:catAx>
        <c:axId val="74875799"/>
        <c:scaling>
          <c:orientation val="minMax"/>
        </c:scaling>
        <c:delete val="1"/>
        <c:axPos val="b"/>
        <c:numFmt formatCode="General" sourceLinked="1"/>
        <c:majorTickMark val="none"/>
        <c:minorTickMark val="none"/>
        <c:tickLblPos val="nextTo"/>
        <c:spPr>
          <a:ln w="12600">
            <a:solidFill>
              <a:srgbClr val="8b8b8b"/>
            </a:solidFill>
            <a:round/>
          </a:ln>
        </c:spPr>
        <c:txPr>
          <a:bodyPr/>
          <a:lstStyle/>
          <a:p>
            <a:pPr>
              <a:defRPr b="0" sz="1000" strike="noStrike" u="none">
                <a:solidFill>
                  <a:srgbClr val="000000"/>
                </a:solidFill>
                <a:uFillTx/>
                <a:latin typeface="Calibri"/>
                <a:ea typeface="Calibri"/>
              </a:defRPr>
            </a:pPr>
          </a:p>
        </c:txPr>
        <c:crossAx val="79658197"/>
        <c:auto val="1"/>
        <c:lblAlgn val="ctr"/>
        <c:lblOffset val="100"/>
        <c:noMultiLvlLbl val="0"/>
      </c:catAx>
      <c:valAx>
        <c:axId val="79658197"/>
        <c:scaling>
          <c:orientation val="minMax"/>
        </c:scaling>
        <c:delete val="0"/>
        <c:axPos val="l"/>
        <c:numFmt formatCode="#,##0" sourceLinked="0"/>
        <c:majorTickMark val="none"/>
        <c:minorTickMark val="none"/>
        <c:tickLblPos val="nextTo"/>
        <c:spPr>
          <a:ln w="12600">
            <a:noFill/>
          </a:ln>
        </c:spPr>
        <c:txPr>
          <a:bodyPr/>
          <a:lstStyle/>
          <a:p>
            <a:pPr>
              <a:defRPr b="0" sz="900" strike="noStrike" u="none">
                <a:solidFill>
                  <a:srgbClr val="595959"/>
                </a:solidFill>
                <a:uFillTx/>
                <a:latin typeface="Calibri"/>
                <a:ea typeface="Calibri"/>
              </a:defRPr>
            </a:pPr>
          </a:p>
        </c:txPr>
        <c:crossAx val="74875799"/>
        <c:crosses val="autoZero"/>
        <c:crossBetween val="between"/>
      </c:valAx>
      <c:spPr>
        <a:noFill/>
        <a:ln w="0">
          <a:noFill/>
        </a:ln>
      </c:spPr>
    </c:plotArea>
    <c:legend>
      <c:legendPos val="b"/>
      <c:overlay val="0"/>
      <c:spPr>
        <a:noFill/>
        <a:ln w="0">
          <a:noFill/>
        </a:ln>
      </c:spPr>
      <c:txPr>
        <a:bodyPr/>
        <a:lstStyle/>
        <a:p>
          <a:pPr>
            <a:defRPr b="0" sz="900" strike="noStrike" u="none">
              <a:solidFill>
                <a:srgbClr val="595959"/>
              </a:solidFill>
              <a:uFillTx/>
              <a:latin typeface="Calibri"/>
              <a:ea typeface="Calibri"/>
            </a:defRPr>
          </a:pPr>
        </a:p>
      </c:txPr>
    </c:legend>
    <c:plotVisOnly val="1"/>
    <c:dispBlanksAs val="gap"/>
  </c:chart>
  <c:spPr>
    <a:gradFill>
      <a:gsLst>
        <a:gs pos="0">
          <a:srgbClr val="f2fbfe"/>
        </a:gs>
        <a:gs pos="74000">
          <a:srgbClr val="88d8f7"/>
        </a:gs>
        <a:gs pos="83000">
          <a:srgbClr val="88d8f7"/>
        </a:gs>
        <a:gs pos="100000">
          <a:srgbClr val="b0e5f9"/>
        </a:gs>
      </a:gsLst>
      <a:lin ang="5400000"/>
    </a:gradFill>
    <a:ln w="9360">
      <a:solidFill>
        <a:srgbClr val="d9d9d9"/>
      </a:solidFill>
      <a:round/>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lang="it-IT" sz="1100" strike="noStrike" u="none">
                <a:solidFill>
                  <a:srgbClr val="595959"/>
                </a:solidFill>
                <a:uFillTx/>
                <a:latin typeface="Calibri"/>
                <a:ea typeface="Calibri"/>
              </a:rPr>
              <a:t>Punto di Pareggio Esercizio 4</a:t>
            </a:r>
          </a:p>
        </c:rich>
      </c:tx>
      <c:overlay val="0"/>
      <c:spPr>
        <a:noFill/>
        <a:ln w="0">
          <a:noFill/>
        </a:ln>
      </c:spPr>
    </c:title>
    <c:autoTitleDeleted val="0"/>
    <c:plotArea>
      <c:lineChart>
        <c:grouping val="standard"/>
        <c:varyColors val="0"/>
        <c:ser>
          <c:idx val="0"/>
          <c:order val="0"/>
          <c:tx>
            <c:strRef>
              <c:f>'BP Fatturato di pareggio'!$P$51</c:f>
              <c:strCache>
                <c:ptCount val="1"/>
                <c:pt idx="0">
                  <c:v>R</c:v>
                </c:pt>
              </c:strCache>
            </c:strRef>
          </c:tx>
          <c:spPr>
            <a:solidFill>
              <a:srgbClr val="156082"/>
            </a:solidFill>
            <a:ln cap="rnd" w="28440">
              <a:solidFill>
                <a:srgbClr val="156082"/>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pareggio'!$P$52:$P$53</c:f>
              <c:numCache>
                <c:formatCode>General</c:formatCode>
                <c:ptCount val="2"/>
                <c:pt idx="0">
                  <c:v>0</c:v>
                </c:pt>
                <c:pt idx="1">
                  <c:v>0</c:v>
                </c:pt>
              </c:numCache>
            </c:numRef>
          </c:val>
          <c:smooth val="0"/>
        </c:ser>
        <c:ser>
          <c:idx val="1"/>
          <c:order val="1"/>
          <c:tx>
            <c:strRef>
              <c:f>'BP Fatturato di pareggio'!$Q$51</c:f>
              <c:strCache>
                <c:ptCount val="1"/>
                <c:pt idx="0">
                  <c:v>CV</c:v>
                </c:pt>
              </c:strCache>
            </c:strRef>
          </c:tx>
          <c:spPr>
            <a:solidFill>
              <a:srgbClr val="e97132"/>
            </a:solidFill>
            <a:ln cap="rnd" w="28440">
              <a:solidFill>
                <a:srgbClr val="e97132"/>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pareggio'!$Q$52:$Q$53</c:f>
              <c:numCache>
                <c:formatCode>General</c:formatCode>
                <c:ptCount val="2"/>
                <c:pt idx="0">
                  <c:v>0</c:v>
                </c:pt>
                <c:pt idx="1">
                  <c:v>0</c:v>
                </c:pt>
              </c:numCache>
            </c:numRef>
          </c:val>
          <c:smooth val="0"/>
        </c:ser>
        <c:ser>
          <c:idx val="2"/>
          <c:order val="2"/>
          <c:tx>
            <c:strRef>
              <c:f>'BP Fatturato di pareggio'!$R$51</c:f>
              <c:strCache>
                <c:ptCount val="1"/>
                <c:pt idx="0">
                  <c:v>CF</c:v>
                </c:pt>
              </c:strCache>
            </c:strRef>
          </c:tx>
          <c:spPr>
            <a:solidFill>
              <a:srgbClr val="196b24"/>
            </a:solidFill>
            <a:ln cap="rnd" w="28440">
              <a:solidFill>
                <a:srgbClr val="196b24"/>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pareggio'!$R$52:$R$53</c:f>
              <c:numCache>
                <c:formatCode>_-* #,##0.00_-;\-* #,##0.00_-;_-* \-??_-;_-@_-</c:formatCode>
                <c:ptCount val="2"/>
                <c:pt idx="0">
                  <c:v>0</c:v>
                </c:pt>
                <c:pt idx="1">
                  <c:v>0</c:v>
                </c:pt>
              </c:numCache>
            </c:numRef>
          </c:val>
          <c:smooth val="0"/>
        </c:ser>
        <c:ser>
          <c:idx val="3"/>
          <c:order val="3"/>
          <c:tx>
            <c:strRef>
              <c:f>'BP Fatturato di pareggio'!$S$51</c:f>
              <c:strCache>
                <c:ptCount val="1"/>
                <c:pt idx="0">
                  <c:v>CT</c:v>
                </c:pt>
              </c:strCache>
            </c:strRef>
          </c:tx>
          <c:spPr>
            <a:solidFill>
              <a:srgbClr val="0f9ed5"/>
            </a:solidFill>
            <a:ln cap="rnd" w="28440">
              <a:solidFill>
                <a:srgbClr val="0f9ed5"/>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pareggio'!$S$52:$S$53</c:f>
              <c:numCache>
                <c:formatCode>#,##0_ ;\-#,##0\ </c:formatCode>
                <c:ptCount val="2"/>
                <c:pt idx="0">
                  <c:v>0</c:v>
                </c:pt>
                <c:pt idx="1">
                  <c:v>0</c:v>
                </c:pt>
              </c:numCache>
            </c:numRef>
          </c:val>
          <c:smooth val="0"/>
        </c:ser>
        <c:hiLowLines>
          <c:spPr>
            <a:ln w="0">
              <a:noFill/>
            </a:ln>
          </c:spPr>
        </c:hiLowLines>
        <c:marker val="0"/>
        <c:axId val="31726579"/>
        <c:axId val="17749715"/>
      </c:lineChart>
      <c:catAx>
        <c:axId val="31726579"/>
        <c:scaling>
          <c:orientation val="minMax"/>
        </c:scaling>
        <c:delete val="1"/>
        <c:axPos val="b"/>
        <c:numFmt formatCode="General" sourceLinked="1"/>
        <c:majorTickMark val="none"/>
        <c:minorTickMark val="none"/>
        <c:tickLblPos val="nextTo"/>
        <c:spPr>
          <a:ln w="12600">
            <a:solidFill>
              <a:srgbClr val="8b8b8b"/>
            </a:solidFill>
            <a:round/>
          </a:ln>
        </c:spPr>
        <c:txPr>
          <a:bodyPr/>
          <a:lstStyle/>
          <a:p>
            <a:pPr>
              <a:defRPr b="0" sz="1000" strike="noStrike" u="none">
                <a:solidFill>
                  <a:srgbClr val="000000"/>
                </a:solidFill>
                <a:uFillTx/>
                <a:latin typeface="Calibri"/>
                <a:ea typeface="Calibri"/>
              </a:defRPr>
            </a:pPr>
          </a:p>
        </c:txPr>
        <c:crossAx val="17749715"/>
        <c:auto val="1"/>
        <c:lblAlgn val="ctr"/>
        <c:lblOffset val="100"/>
        <c:noMultiLvlLbl val="0"/>
      </c:catAx>
      <c:valAx>
        <c:axId val="17749715"/>
        <c:scaling>
          <c:orientation val="minMax"/>
        </c:scaling>
        <c:delete val="0"/>
        <c:axPos val="l"/>
        <c:numFmt formatCode="#,##0" sourceLinked="0"/>
        <c:majorTickMark val="none"/>
        <c:minorTickMark val="none"/>
        <c:tickLblPos val="nextTo"/>
        <c:spPr>
          <a:ln w="12600">
            <a:noFill/>
          </a:ln>
        </c:spPr>
        <c:txPr>
          <a:bodyPr/>
          <a:lstStyle/>
          <a:p>
            <a:pPr>
              <a:defRPr b="0" sz="900" strike="noStrike" u="none">
                <a:solidFill>
                  <a:srgbClr val="595959"/>
                </a:solidFill>
                <a:uFillTx/>
                <a:latin typeface="Calibri"/>
                <a:ea typeface="Calibri"/>
              </a:defRPr>
            </a:pPr>
          </a:p>
        </c:txPr>
        <c:crossAx val="31726579"/>
        <c:crosses val="autoZero"/>
        <c:crossBetween val="between"/>
      </c:valAx>
      <c:spPr>
        <a:noFill/>
        <a:ln w="0">
          <a:noFill/>
        </a:ln>
      </c:spPr>
    </c:plotArea>
    <c:legend>
      <c:legendPos val="b"/>
      <c:overlay val="0"/>
      <c:spPr>
        <a:noFill/>
        <a:ln w="0">
          <a:noFill/>
        </a:ln>
      </c:spPr>
      <c:txPr>
        <a:bodyPr/>
        <a:lstStyle/>
        <a:p>
          <a:pPr>
            <a:defRPr b="0" sz="900" strike="noStrike" u="none">
              <a:solidFill>
                <a:srgbClr val="595959"/>
              </a:solidFill>
              <a:uFillTx/>
              <a:latin typeface="Calibri"/>
              <a:ea typeface="Calibri"/>
            </a:defRPr>
          </a:pPr>
        </a:p>
      </c:txPr>
    </c:legend>
    <c:plotVisOnly val="1"/>
    <c:dispBlanksAs val="gap"/>
  </c:chart>
  <c:spPr>
    <a:gradFill>
      <a:gsLst>
        <a:gs pos="0">
          <a:srgbClr val="f2fbfe"/>
        </a:gs>
        <a:gs pos="74000">
          <a:srgbClr val="88d8f7"/>
        </a:gs>
        <a:gs pos="83000">
          <a:srgbClr val="88d8f7"/>
        </a:gs>
        <a:gs pos="100000">
          <a:srgbClr val="b0e5f9"/>
        </a:gs>
      </a:gsLst>
      <a:lin ang="5400000"/>
    </a:gradFill>
    <a:ln w="9360">
      <a:solidFill>
        <a:srgbClr val="d9d9d9"/>
      </a:solidFill>
      <a:round/>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lang="it-IT" sz="1100" strike="noStrike" u="none">
                <a:solidFill>
                  <a:srgbClr val="595959"/>
                </a:solidFill>
                <a:uFillTx/>
                <a:latin typeface="Calibri"/>
                <a:ea typeface="Calibri"/>
              </a:rPr>
              <a:t>Punto di Pareggio Esercizio 5</a:t>
            </a:r>
          </a:p>
        </c:rich>
      </c:tx>
      <c:overlay val="0"/>
      <c:spPr>
        <a:noFill/>
        <a:ln w="0">
          <a:noFill/>
        </a:ln>
      </c:spPr>
    </c:title>
    <c:autoTitleDeleted val="0"/>
    <c:plotArea>
      <c:lineChart>
        <c:grouping val="standard"/>
        <c:varyColors val="0"/>
        <c:ser>
          <c:idx val="0"/>
          <c:order val="0"/>
          <c:tx>
            <c:strRef>
              <c:f>'BP Fatturato di pareggio'!$P$58</c:f>
              <c:strCache>
                <c:ptCount val="1"/>
                <c:pt idx="0">
                  <c:v>R</c:v>
                </c:pt>
              </c:strCache>
            </c:strRef>
          </c:tx>
          <c:spPr>
            <a:solidFill>
              <a:srgbClr val="156082"/>
            </a:solidFill>
            <a:ln cap="rnd" w="28440">
              <a:solidFill>
                <a:srgbClr val="156082"/>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pareggio'!$P$59:$P$60</c:f>
              <c:numCache>
                <c:formatCode>General</c:formatCode>
                <c:ptCount val="2"/>
                <c:pt idx="0">
                  <c:v>0</c:v>
                </c:pt>
                <c:pt idx="1">
                  <c:v>0</c:v>
                </c:pt>
              </c:numCache>
            </c:numRef>
          </c:val>
          <c:smooth val="0"/>
        </c:ser>
        <c:ser>
          <c:idx val="1"/>
          <c:order val="1"/>
          <c:tx>
            <c:strRef>
              <c:f>'BP Fatturato di pareggio'!$Q$58</c:f>
              <c:strCache>
                <c:ptCount val="1"/>
                <c:pt idx="0">
                  <c:v>CV</c:v>
                </c:pt>
              </c:strCache>
            </c:strRef>
          </c:tx>
          <c:spPr>
            <a:solidFill>
              <a:srgbClr val="e97132"/>
            </a:solidFill>
            <a:ln cap="rnd" w="28440">
              <a:solidFill>
                <a:srgbClr val="e97132"/>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pareggio'!$Q$59:$Q$60</c:f>
              <c:numCache>
                <c:formatCode>General</c:formatCode>
                <c:ptCount val="2"/>
                <c:pt idx="0">
                  <c:v>0</c:v>
                </c:pt>
                <c:pt idx="1">
                  <c:v>0</c:v>
                </c:pt>
              </c:numCache>
            </c:numRef>
          </c:val>
          <c:smooth val="0"/>
        </c:ser>
        <c:ser>
          <c:idx val="2"/>
          <c:order val="2"/>
          <c:tx>
            <c:strRef>
              <c:f>'BP Fatturato di pareggio'!$R$58</c:f>
              <c:strCache>
                <c:ptCount val="1"/>
                <c:pt idx="0">
                  <c:v>CF</c:v>
                </c:pt>
              </c:strCache>
            </c:strRef>
          </c:tx>
          <c:spPr>
            <a:solidFill>
              <a:srgbClr val="196b24"/>
            </a:solidFill>
            <a:ln cap="rnd" w="28440">
              <a:solidFill>
                <a:srgbClr val="196b24"/>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pareggio'!$R$59:$R$60</c:f>
              <c:numCache>
                <c:formatCode>_-* #,##0.00_-;\-* #,##0.00_-;_-* \-??_-;_-@_-</c:formatCode>
                <c:ptCount val="2"/>
                <c:pt idx="0">
                  <c:v>0</c:v>
                </c:pt>
                <c:pt idx="1">
                  <c:v>0</c:v>
                </c:pt>
              </c:numCache>
            </c:numRef>
          </c:val>
          <c:smooth val="0"/>
        </c:ser>
        <c:ser>
          <c:idx val="3"/>
          <c:order val="3"/>
          <c:tx>
            <c:strRef>
              <c:f>'BP Fatturato di pareggio'!$S$58</c:f>
              <c:strCache>
                <c:ptCount val="1"/>
                <c:pt idx="0">
                  <c:v>CT</c:v>
                </c:pt>
              </c:strCache>
            </c:strRef>
          </c:tx>
          <c:spPr>
            <a:solidFill>
              <a:srgbClr val="0f9ed5"/>
            </a:solidFill>
            <a:ln cap="rnd" w="28440">
              <a:solidFill>
                <a:srgbClr val="0f9ed5"/>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val>
            <c:numRef>
              <c:f>'BP Fatturato di pareggio'!$S$59:$S$60</c:f>
              <c:numCache>
                <c:formatCode>#,##0_ ;\-#,##0\ </c:formatCode>
                <c:ptCount val="2"/>
                <c:pt idx="0">
                  <c:v>0</c:v>
                </c:pt>
                <c:pt idx="1">
                  <c:v>0</c:v>
                </c:pt>
              </c:numCache>
            </c:numRef>
          </c:val>
          <c:smooth val="0"/>
        </c:ser>
        <c:hiLowLines>
          <c:spPr>
            <a:ln w="0">
              <a:noFill/>
            </a:ln>
          </c:spPr>
        </c:hiLowLines>
        <c:marker val="0"/>
        <c:axId val="37754689"/>
        <c:axId val="87604543"/>
      </c:lineChart>
      <c:catAx>
        <c:axId val="37754689"/>
        <c:scaling>
          <c:orientation val="minMax"/>
        </c:scaling>
        <c:delete val="1"/>
        <c:axPos val="b"/>
        <c:numFmt formatCode="General" sourceLinked="1"/>
        <c:majorTickMark val="none"/>
        <c:minorTickMark val="none"/>
        <c:tickLblPos val="nextTo"/>
        <c:spPr>
          <a:ln w="12600">
            <a:solidFill>
              <a:srgbClr val="8b8b8b"/>
            </a:solidFill>
            <a:round/>
          </a:ln>
        </c:spPr>
        <c:txPr>
          <a:bodyPr/>
          <a:lstStyle/>
          <a:p>
            <a:pPr>
              <a:defRPr b="0" sz="1000" strike="noStrike" u="none">
                <a:solidFill>
                  <a:srgbClr val="000000"/>
                </a:solidFill>
                <a:uFillTx/>
                <a:latin typeface="Calibri"/>
                <a:ea typeface="Calibri"/>
              </a:defRPr>
            </a:pPr>
          </a:p>
        </c:txPr>
        <c:crossAx val="87604543"/>
        <c:auto val="1"/>
        <c:lblAlgn val="ctr"/>
        <c:lblOffset val="100"/>
        <c:noMultiLvlLbl val="0"/>
      </c:catAx>
      <c:valAx>
        <c:axId val="87604543"/>
        <c:scaling>
          <c:orientation val="minMax"/>
        </c:scaling>
        <c:delete val="0"/>
        <c:axPos val="l"/>
        <c:numFmt formatCode="#,##0" sourceLinked="0"/>
        <c:majorTickMark val="none"/>
        <c:minorTickMark val="none"/>
        <c:tickLblPos val="nextTo"/>
        <c:spPr>
          <a:ln w="12600">
            <a:noFill/>
          </a:ln>
        </c:spPr>
        <c:txPr>
          <a:bodyPr/>
          <a:lstStyle/>
          <a:p>
            <a:pPr>
              <a:defRPr b="0" sz="900" strike="noStrike" u="none">
                <a:solidFill>
                  <a:srgbClr val="595959"/>
                </a:solidFill>
                <a:uFillTx/>
                <a:latin typeface="Calibri"/>
                <a:ea typeface="Calibri"/>
              </a:defRPr>
            </a:pPr>
          </a:p>
        </c:txPr>
        <c:crossAx val="37754689"/>
        <c:crosses val="autoZero"/>
        <c:crossBetween val="between"/>
      </c:valAx>
      <c:spPr>
        <a:noFill/>
        <a:ln w="0">
          <a:noFill/>
        </a:ln>
      </c:spPr>
    </c:plotArea>
    <c:legend>
      <c:legendPos val="b"/>
      <c:overlay val="0"/>
      <c:spPr>
        <a:noFill/>
        <a:ln w="0">
          <a:noFill/>
        </a:ln>
      </c:spPr>
      <c:txPr>
        <a:bodyPr/>
        <a:lstStyle/>
        <a:p>
          <a:pPr>
            <a:defRPr b="0" sz="900" strike="noStrike" u="none">
              <a:solidFill>
                <a:srgbClr val="595959"/>
              </a:solidFill>
              <a:uFillTx/>
              <a:latin typeface="Calibri"/>
              <a:ea typeface="Calibri"/>
            </a:defRPr>
          </a:pPr>
        </a:p>
      </c:txPr>
    </c:legend>
    <c:plotVisOnly val="1"/>
    <c:dispBlanksAs val="gap"/>
  </c:chart>
  <c:spPr>
    <a:gradFill>
      <a:gsLst>
        <a:gs pos="0">
          <a:srgbClr val="f2fbfe"/>
        </a:gs>
        <a:gs pos="74000">
          <a:srgbClr val="88d8f7"/>
        </a:gs>
        <a:gs pos="83000">
          <a:srgbClr val="88d8f7"/>
        </a:gs>
        <a:gs pos="100000">
          <a:srgbClr val="b0e5f9"/>
        </a:gs>
      </a:gsLst>
      <a:lin ang="5400000"/>
    </a:gradFill>
    <a:ln w="9360">
      <a:solidFill>
        <a:srgbClr val="d9d9d9"/>
      </a:solidFill>
      <a:round/>
    </a:ln>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lang="it-IT" sz="1400" strike="noStrike" u="none">
                <a:solidFill>
                  <a:srgbClr val="595959"/>
                </a:solidFill>
                <a:uFillTx/>
                <a:latin typeface="Calibri"/>
                <a:ea typeface="Calibri"/>
              </a:rPr>
              <a:t>Evoluzione</a:t>
            </a:r>
            <a:r>
              <a:rPr b="0" lang="it-IT" sz="1400" strike="noStrike" u="none">
                <a:solidFill>
                  <a:srgbClr val="595959"/>
                </a:solidFill>
                <a:uFillTx/>
                <a:latin typeface="Calibri"/>
                <a:ea typeface="Calibri"/>
              </a:rPr>
              <a:t> dei dati economici</a:t>
            </a:r>
          </a:p>
        </c:rich>
      </c:tx>
      <c:overlay val="0"/>
      <c:spPr>
        <a:noFill/>
        <a:ln w="0">
          <a:noFill/>
        </a:ln>
      </c:spPr>
    </c:title>
    <c:autoTitleDeleted val="0"/>
    <c:plotArea>
      <c:lineChart>
        <c:grouping val="standard"/>
        <c:varyColors val="0"/>
        <c:ser>
          <c:idx val="0"/>
          <c:order val="0"/>
          <c:tx>
            <c:strRef>
              <c:f>'BP Conto Economico'!$M$32</c:f>
              <c:strCache>
                <c:ptCount val="1"/>
                <c:pt idx="0">
                  <c:v> VALORE DELLA PRODUZIONE </c:v>
                </c:pt>
              </c:strCache>
            </c:strRef>
          </c:tx>
          <c:spPr>
            <a:solidFill>
              <a:srgbClr val="156082"/>
            </a:solidFill>
            <a:ln cap="rnd" w="28440">
              <a:solidFill>
                <a:srgbClr val="156082"/>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cat>
            <c:strRef>
              <c:f>'BP Conto Economico'!$N$31:$R$31</c:f>
              <c:strCache>
                <c:ptCount val="5"/>
                <c:pt idx="0">
                  <c:v>Esercizio 1</c:v>
                </c:pt>
                <c:pt idx="1">
                  <c:v>Esercizio 2</c:v>
                </c:pt>
                <c:pt idx="2">
                  <c:v>Esercizio 3</c:v>
                </c:pt>
                <c:pt idx="3">
                  <c:v>Esercizio 4</c:v>
                </c:pt>
                <c:pt idx="4">
                  <c:v>Esercizio 5</c:v>
                </c:pt>
              </c:strCache>
            </c:strRef>
          </c:cat>
          <c:val>
            <c:numRef>
              <c:f>'BP Conto Economico'!$N$32:$R$32</c:f>
              <c:numCache>
                <c:formatCode>_-* #,##0.00_-;\-* #,##0.00_-;_-* \-??_-;_-@_-</c:formatCode>
                <c:ptCount val="5"/>
                <c:pt idx="0">
                  <c:v>0</c:v>
                </c:pt>
                <c:pt idx="1">
                  <c:v>0</c:v>
                </c:pt>
                <c:pt idx="2">
                  <c:v>0</c:v>
                </c:pt>
                <c:pt idx="3">
                  <c:v>0</c:v>
                </c:pt>
                <c:pt idx="4">
                  <c:v>0</c:v>
                </c:pt>
              </c:numCache>
            </c:numRef>
          </c:val>
          <c:smooth val="0"/>
        </c:ser>
        <c:ser>
          <c:idx val="1"/>
          <c:order val="1"/>
          <c:tx>
            <c:strRef>
              <c:f>'BP Conto Economico'!$M$33</c:f>
              <c:strCache>
                <c:ptCount val="1"/>
                <c:pt idx="0">
                  <c:v> REDDITO OPERATIVO </c:v>
                </c:pt>
              </c:strCache>
            </c:strRef>
          </c:tx>
          <c:spPr>
            <a:solidFill>
              <a:srgbClr val="e97132"/>
            </a:solidFill>
            <a:ln cap="rnd" w="28440">
              <a:solidFill>
                <a:srgbClr val="e97132"/>
              </a:solidFill>
              <a:round/>
            </a:ln>
          </c:spPr>
          <c:marker>
            <c:symbol val="none"/>
          </c:marker>
          <c:dLbls>
            <c:txPr>
              <a:bodyPr wrap="square"/>
              <a:lstStyle/>
              <a:p>
                <a:pPr>
                  <a:defRPr b="0"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cat>
            <c:strRef>
              <c:f>'BP Conto Economico'!$N$31:$R$31</c:f>
              <c:strCache>
                <c:ptCount val="5"/>
                <c:pt idx="0">
                  <c:v>Esercizio 1</c:v>
                </c:pt>
                <c:pt idx="1">
                  <c:v>Esercizio 2</c:v>
                </c:pt>
                <c:pt idx="2">
                  <c:v>Esercizio 3</c:v>
                </c:pt>
                <c:pt idx="3">
                  <c:v>Esercizio 4</c:v>
                </c:pt>
                <c:pt idx="4">
                  <c:v>Esercizio 5</c:v>
                </c:pt>
              </c:strCache>
            </c:strRef>
          </c:cat>
          <c:val>
            <c:numRef>
              <c:f>'BP Conto Economico'!$N$33:$R$33</c:f>
              <c:numCache>
                <c:formatCode>_-* #,##0.00_-;\-* #,##0.00_-;_-* \-??_-;_-@_-</c:formatCode>
                <c:ptCount val="5"/>
                <c:pt idx="0">
                  <c:v>0</c:v>
                </c:pt>
                <c:pt idx="1">
                  <c:v>0</c:v>
                </c:pt>
                <c:pt idx="2">
                  <c:v>0</c:v>
                </c:pt>
                <c:pt idx="3">
                  <c:v>0</c:v>
                </c:pt>
                <c:pt idx="4">
                  <c:v>0</c:v>
                </c:pt>
              </c:numCache>
            </c:numRef>
          </c:val>
          <c:smooth val="0"/>
        </c:ser>
        <c:hiLowLines>
          <c:spPr>
            <a:ln w="0">
              <a:noFill/>
            </a:ln>
          </c:spPr>
        </c:hiLowLines>
        <c:marker val="0"/>
        <c:axId val="29521967"/>
        <c:axId val="88042633"/>
      </c:lineChart>
      <c:catAx>
        <c:axId val="29521967"/>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ea typeface="Calibri"/>
              </a:defRPr>
            </a:pPr>
          </a:p>
        </c:txPr>
        <c:crossAx val="88042633"/>
        <c:crosses val="autoZero"/>
        <c:auto val="1"/>
        <c:lblAlgn val="ctr"/>
        <c:lblOffset val="100"/>
        <c:noMultiLvlLbl val="0"/>
      </c:catAx>
      <c:valAx>
        <c:axId val="88042633"/>
        <c:scaling>
          <c:orientation val="minMax"/>
        </c:scaling>
        <c:delete val="0"/>
        <c:axPos val="l"/>
        <c:numFmt formatCode="_(* #,##0.00_);_(* \(#,##0.00\);_(* \-??_);_(@_)" sourceLinked="0"/>
        <c:majorTickMark val="none"/>
        <c:minorTickMark val="none"/>
        <c:tickLblPos val="nextTo"/>
        <c:spPr>
          <a:ln w="12600">
            <a:noFill/>
          </a:ln>
        </c:spPr>
        <c:txPr>
          <a:bodyPr/>
          <a:lstStyle/>
          <a:p>
            <a:pPr>
              <a:defRPr b="0" sz="900" strike="noStrike" u="none">
                <a:solidFill>
                  <a:srgbClr val="595959"/>
                </a:solidFill>
                <a:uFillTx/>
                <a:latin typeface="Calibri"/>
                <a:ea typeface="Calibri"/>
              </a:defRPr>
            </a:pPr>
          </a:p>
        </c:txPr>
        <c:crossAx val="29521967"/>
        <c:crosses val="autoZero"/>
        <c:crossBetween val="between"/>
        <c:majorUnit val="10000"/>
      </c:valAx>
      <c:spPr>
        <a:noFill/>
        <a:ln w="0">
          <a:noFill/>
        </a:ln>
      </c:spPr>
    </c:plotArea>
    <c:legend>
      <c:legendPos val="b"/>
      <c:overlay val="0"/>
      <c:spPr>
        <a:noFill/>
        <a:ln w="0">
          <a:noFill/>
        </a:ln>
      </c:spPr>
      <c:txPr>
        <a:bodyPr/>
        <a:lstStyle/>
        <a:p>
          <a:pPr>
            <a:defRPr b="0" sz="900" strike="noStrike" u="none">
              <a:solidFill>
                <a:srgbClr val="595959"/>
              </a:solidFill>
              <a:uFillTx/>
              <a:latin typeface="Calibri"/>
              <a:ea typeface="Calibri"/>
            </a:defRPr>
          </a:pPr>
        </a:p>
      </c:txPr>
    </c:legend>
    <c:plotVisOnly val="1"/>
    <c:dispBlanksAs val="gap"/>
  </c:chart>
  <c:spPr>
    <a:gradFill>
      <a:gsLst>
        <a:gs pos="2000">
          <a:srgbClr val="96dcf8"/>
        </a:gs>
        <a:gs pos="38000">
          <a:srgbClr val="f0f8fd"/>
        </a:gs>
        <a:gs pos="58000">
          <a:srgbClr val="ffffff"/>
        </a:gs>
        <a:gs pos="95000">
          <a:srgbClr val="96dcf8"/>
        </a:gs>
      </a:gsLst>
      <a:lin ang="5400000"/>
    </a:gradFill>
    <a:ln w="9360">
      <a:solidFill>
        <a:srgbClr val="d9d9d9"/>
      </a:solidFill>
      <a:round/>
    </a:ln>
  </c:spPr>
</c:chartSpace>
</file>

<file path=xl/drawings/_rels/drawing1.xml.rels><?xml version="1.0" encoding="UTF-8"?>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
</Relationships>
</file>

<file path=xl/drawings/_rels/drawing3.xml.rels><?xml version="1.0" encoding="UTF-8"?>
<Relationships xmlns="http://schemas.openxmlformats.org/package/2006/relationships"><Relationship Id="rId1" Type="http://schemas.openxmlformats.org/officeDocument/2006/relationships/chart" Target="../charts/chart4.xml"/><Relationship Id="rId2" Type="http://schemas.openxmlformats.org/officeDocument/2006/relationships/chart" Target="../charts/chart5.xml"/><Relationship Id="rId3" Type="http://schemas.openxmlformats.org/officeDocument/2006/relationships/chart" Target="../charts/chart6.xml"/><Relationship Id="rId4" Type="http://schemas.openxmlformats.org/officeDocument/2006/relationships/chart" Target="../charts/chart7.xml"/><Relationship Id="rId5" Type="http://schemas.openxmlformats.org/officeDocument/2006/relationships/chart" Target="../charts/chart8.xml"/>
</Relationships>
</file>

<file path=xl/drawings/_rels/drawing4.xml.rels><?xml version="1.0" encoding="UTF-8"?>
<Relationships xmlns="http://schemas.openxmlformats.org/package/2006/relationships"><Relationship Id="rId1" Type="http://schemas.openxmlformats.org/officeDocument/2006/relationships/chart" Target="../charts/chart9.xml"/>
</Relationships>
</file>

<file path=xl/drawings/_rels/drawing5.xml.rels><?xml version="1.0" encoding="UTF-8"?>
<Relationships xmlns="http://schemas.openxmlformats.org/package/2006/relationships"><Relationship Id="rId1" Type="http://schemas.openxmlformats.org/officeDocument/2006/relationships/chart" Target="../charts/chart10.xml"/>
</Relationships>
</file>

<file path=xl/drawings/_rels/drawing6.xml.rels><?xml version="1.0" encoding="UTF-8"?>
<Relationships xmlns="http://schemas.openxmlformats.org/package/2006/relationships"><Relationship Id="rId1" Type="http://schemas.openxmlformats.org/officeDocument/2006/relationships/chart" Target="../charts/chart11.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399960</xdr:colOff>
      <xdr:row>3</xdr:row>
      <xdr:rowOff>9360</xdr:rowOff>
    </xdr:from>
    <xdr:to>
      <xdr:col>16</xdr:col>
      <xdr:colOff>324360</xdr:colOff>
      <xdr:row>11</xdr:row>
      <xdr:rowOff>111960</xdr:rowOff>
    </xdr:to>
    <xdr:pic>
      <xdr:nvPicPr>
        <xdr:cNvPr id="0" name="Immagine 2" descr=""/>
        <xdr:cNvPicPr/>
      </xdr:nvPicPr>
      <xdr:blipFill>
        <a:blip r:embed="rId1"/>
        <a:stretch/>
      </xdr:blipFill>
      <xdr:spPr>
        <a:xfrm>
          <a:off x="2234520" y="581040"/>
          <a:ext cx="8208720" cy="1626480"/>
        </a:xfrm>
        <a:prstGeom prst="rect">
          <a:avLst/>
        </a:prstGeom>
        <a:noFill/>
        <a:ln w="0">
          <a:noFill/>
        </a:ln>
      </xdr:spPr>
    </xdr:pic>
    <xdr:clientData/>
  </xdr:twoCellAnchor>
  <xdr:twoCellAnchor editAs="oneCell">
    <xdr:from>
      <xdr:col>5</xdr:col>
      <xdr:colOff>0</xdr:colOff>
      <xdr:row>29</xdr:row>
      <xdr:rowOff>0</xdr:rowOff>
    </xdr:from>
    <xdr:to>
      <xdr:col>14</xdr:col>
      <xdr:colOff>385200</xdr:colOff>
      <xdr:row>53</xdr:row>
      <xdr:rowOff>30600</xdr:rowOff>
    </xdr:to>
    <xdr:pic>
      <xdr:nvPicPr>
        <xdr:cNvPr id="1" name="Immagine 3" descr=""/>
        <xdr:cNvPicPr/>
      </xdr:nvPicPr>
      <xdr:blipFill>
        <a:blip r:embed="rId2"/>
        <a:stretch/>
      </xdr:blipFill>
      <xdr:spPr>
        <a:xfrm>
          <a:off x="3057480" y="5524560"/>
          <a:ext cx="6223320" cy="460260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1396440</xdr:colOff>
      <xdr:row>53</xdr:row>
      <xdr:rowOff>171360</xdr:rowOff>
    </xdr:from>
    <xdr:to>
      <xdr:col>5</xdr:col>
      <xdr:colOff>1456920</xdr:colOff>
      <xdr:row>63</xdr:row>
      <xdr:rowOff>166320</xdr:rowOff>
    </xdr:to>
    <xdr:graphicFrame>
      <xdr:nvGraphicFramePr>
        <xdr:cNvPr id="2" name="Chart 1"/>
        <xdr:cNvGraphicFramePr/>
      </xdr:nvGraphicFramePr>
      <xdr:xfrm>
        <a:off x="2040840" y="11248920"/>
        <a:ext cx="6464520" cy="19000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1400040</xdr:colOff>
      <xdr:row>30</xdr:row>
      <xdr:rowOff>19080</xdr:rowOff>
    </xdr:from>
    <xdr:to>
      <xdr:col>5</xdr:col>
      <xdr:colOff>1456920</xdr:colOff>
      <xdr:row>40</xdr:row>
      <xdr:rowOff>14040</xdr:rowOff>
    </xdr:to>
    <xdr:graphicFrame>
      <xdr:nvGraphicFramePr>
        <xdr:cNvPr id="3" name="Chart 2"/>
        <xdr:cNvGraphicFramePr/>
      </xdr:nvGraphicFramePr>
      <xdr:xfrm>
        <a:off x="2044440" y="6715080"/>
        <a:ext cx="6460920" cy="19000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1419120</xdr:colOff>
      <xdr:row>42</xdr:row>
      <xdr:rowOff>9360</xdr:rowOff>
    </xdr:from>
    <xdr:to>
      <xdr:col>5</xdr:col>
      <xdr:colOff>1456920</xdr:colOff>
      <xdr:row>52</xdr:row>
      <xdr:rowOff>4320</xdr:rowOff>
    </xdr:to>
    <xdr:graphicFrame>
      <xdr:nvGraphicFramePr>
        <xdr:cNvPr id="4" name="Chart 3"/>
        <xdr:cNvGraphicFramePr/>
      </xdr:nvGraphicFramePr>
      <xdr:xfrm>
        <a:off x="2063520" y="8991360"/>
        <a:ext cx="6441840" cy="190008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155880</xdr:colOff>
      <xdr:row>34</xdr:row>
      <xdr:rowOff>63000</xdr:rowOff>
    </xdr:from>
    <xdr:to>
      <xdr:col>5</xdr:col>
      <xdr:colOff>230040</xdr:colOff>
      <xdr:row>43</xdr:row>
      <xdr:rowOff>65160</xdr:rowOff>
    </xdr:to>
    <xdr:graphicFrame>
      <xdr:nvGraphicFramePr>
        <xdr:cNvPr id="5" name="Grafico 1"/>
        <xdr:cNvGraphicFramePr/>
      </xdr:nvGraphicFramePr>
      <xdr:xfrm>
        <a:off x="1172520" y="6025680"/>
        <a:ext cx="2651040" cy="14878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107640</xdr:colOff>
      <xdr:row>34</xdr:row>
      <xdr:rowOff>90360</xdr:rowOff>
    </xdr:from>
    <xdr:to>
      <xdr:col>8</xdr:col>
      <xdr:colOff>909000</xdr:colOff>
      <xdr:row>43</xdr:row>
      <xdr:rowOff>92520</xdr:rowOff>
    </xdr:to>
    <xdr:graphicFrame>
      <xdr:nvGraphicFramePr>
        <xdr:cNvPr id="6" name="Grafico 2"/>
        <xdr:cNvGraphicFramePr/>
      </xdr:nvGraphicFramePr>
      <xdr:xfrm>
        <a:off x="4043520" y="6053040"/>
        <a:ext cx="2613600" cy="14878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9</xdr:col>
      <xdr:colOff>193320</xdr:colOff>
      <xdr:row>34</xdr:row>
      <xdr:rowOff>125280</xdr:rowOff>
    </xdr:from>
    <xdr:to>
      <xdr:col>11</xdr:col>
      <xdr:colOff>817560</xdr:colOff>
      <xdr:row>43</xdr:row>
      <xdr:rowOff>95040</xdr:rowOff>
    </xdr:to>
    <xdr:graphicFrame>
      <xdr:nvGraphicFramePr>
        <xdr:cNvPr id="7" name="Grafico 3"/>
        <xdr:cNvGraphicFramePr/>
      </xdr:nvGraphicFramePr>
      <xdr:xfrm>
        <a:off x="6968160" y="6087960"/>
        <a:ext cx="2677680" cy="145548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3</xdr:col>
      <xdr:colOff>896760</xdr:colOff>
      <xdr:row>44</xdr:row>
      <xdr:rowOff>20520</xdr:rowOff>
    </xdr:from>
    <xdr:to>
      <xdr:col>7</xdr:col>
      <xdr:colOff>429120</xdr:colOff>
      <xdr:row>51</xdr:row>
      <xdr:rowOff>126720</xdr:rowOff>
    </xdr:to>
    <xdr:graphicFrame>
      <xdr:nvGraphicFramePr>
        <xdr:cNvPr id="8" name="Grafico 4"/>
        <xdr:cNvGraphicFramePr/>
      </xdr:nvGraphicFramePr>
      <xdr:xfrm>
        <a:off x="2476800" y="7659720"/>
        <a:ext cx="2673720" cy="14396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687240</xdr:colOff>
      <xdr:row>44</xdr:row>
      <xdr:rowOff>19080</xdr:rowOff>
    </xdr:from>
    <xdr:to>
      <xdr:col>10</xdr:col>
      <xdr:colOff>306000</xdr:colOff>
      <xdr:row>51</xdr:row>
      <xdr:rowOff>125280</xdr:rowOff>
    </xdr:to>
    <xdr:graphicFrame>
      <xdr:nvGraphicFramePr>
        <xdr:cNvPr id="9" name="Grafico 5"/>
        <xdr:cNvGraphicFramePr/>
      </xdr:nvGraphicFramePr>
      <xdr:xfrm>
        <a:off x="5408640" y="7658280"/>
        <a:ext cx="2698920" cy="143964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590400</xdr:colOff>
      <xdr:row>31</xdr:row>
      <xdr:rowOff>42840</xdr:rowOff>
    </xdr:from>
    <xdr:to>
      <xdr:col>6</xdr:col>
      <xdr:colOff>809280</xdr:colOff>
      <xdr:row>47</xdr:row>
      <xdr:rowOff>190440</xdr:rowOff>
    </xdr:to>
    <xdr:graphicFrame>
      <xdr:nvGraphicFramePr>
        <xdr:cNvPr id="10" name="Grafico 1"/>
        <xdr:cNvGraphicFramePr/>
      </xdr:nvGraphicFramePr>
      <xdr:xfrm>
        <a:off x="590400" y="7081920"/>
        <a:ext cx="7769160" cy="31953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27360</xdr:colOff>
      <xdr:row>47</xdr:row>
      <xdr:rowOff>14400</xdr:rowOff>
    </xdr:from>
    <xdr:to>
      <xdr:col>6</xdr:col>
      <xdr:colOff>761760</xdr:colOff>
      <xdr:row>61</xdr:row>
      <xdr:rowOff>133920</xdr:rowOff>
    </xdr:to>
    <xdr:graphicFrame>
      <xdr:nvGraphicFramePr>
        <xdr:cNvPr id="11" name="Grafico 1"/>
        <xdr:cNvGraphicFramePr/>
      </xdr:nvGraphicFramePr>
      <xdr:xfrm>
        <a:off x="639000" y="9786960"/>
        <a:ext cx="8175240" cy="27867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9</xdr:col>
      <xdr:colOff>762120</xdr:colOff>
      <xdr:row>12</xdr:row>
      <xdr:rowOff>42840</xdr:rowOff>
    </xdr:from>
    <xdr:to>
      <xdr:col>16</xdr:col>
      <xdr:colOff>199800</xdr:colOff>
      <xdr:row>25</xdr:row>
      <xdr:rowOff>160560</xdr:rowOff>
    </xdr:to>
    <xdr:graphicFrame>
      <xdr:nvGraphicFramePr>
        <xdr:cNvPr id="12" name="Grafico 1"/>
        <xdr:cNvGraphicFramePr/>
      </xdr:nvGraphicFramePr>
      <xdr:xfrm>
        <a:off x="12516480" y="2633760"/>
        <a:ext cx="4765320" cy="27428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id="1" name="Tabella2" displayName="Tabella2" ref="A1:H91" headerRowCount="1" totalsRowCount="0" totalsRowShown="0">
  <autoFilter ref="A1:H91"/>
  <tableColumns count="8">
    <tableColumn id="1" name="FADN_REGION"/>
    <tableColumn id="2" name="NUTS2"/>
    <tableColumn id="3" name="Regione_P.A."/>
    <tableColumn id="4" name="COD_PRODUCT"/>
    <tableColumn id="5" name="Rubrica_RICA"/>
    <tableColumn id="6" name="Descrizione_Rubrica"/>
    <tableColumn id="7" name="SOC_EUR"/>
    <tableColumn id="8" name="UM"/>
  </tableColumns>
</table>
</file>

<file path=xl/theme/theme1.xml><?xml version="1.0" encoding="utf-8"?>
<a:theme xmlns:a="http://schemas.openxmlformats.org/drawingml/2006/main" xmlns:r="http://schemas.openxmlformats.org/officeDocument/2006/relationships" name="Office">
  <a:themeElements>
    <a:clrScheme name="Office">
      <a:dk1>
        <a:srgbClr val="000000"/>
      </a:dk1>
      <a:lt1>
        <a:srgbClr val="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solidFill>
          <a:schemeClr val="dk1"/>
        </a:solidFill>
        <a:solidFill>
          <a:schemeClr val="accent1"/>
        </a:solidFill>
      </a:fillStyleLst>
      <a:lnStyleLst>
        <a:ln w="12700">
          <a:prstDash val="solid"/>
        </a:ln>
        <a:ln w="19050">
          <a:prstDash val="solid"/>
        </a:ln>
        <a:ln w="25400">
          <a:prstDash val="solid"/>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6.xml.rels><?xml version="1.0" encoding="UTF-8"?>
<Relationships xmlns="http://schemas.openxmlformats.org/package/2006/relationships"><Relationship Id="rId1" Type="http://schemas.openxmlformats.org/officeDocument/2006/relationships/drawing" Target="../drawings/drawing3.xml"/>
</Relationships>
</file>

<file path=xl/worksheets/_rels/sheet17.xml.rels><?xml version="1.0" encoding="UTF-8"?>
<Relationships xmlns="http://schemas.openxmlformats.org/package/2006/relationships"><Relationship Id="rId1" Type="http://schemas.openxmlformats.org/officeDocument/2006/relationships/drawing" Target="../drawings/drawing4.xml"/>
</Relationships>
</file>

<file path=xl/worksheets/_rels/sheet18.xml.rels><?xml version="1.0" encoding="UTF-8"?>
<Relationships xmlns="http://schemas.openxmlformats.org/package/2006/relationships"><Relationship Id="rId1" Type="http://schemas.openxmlformats.org/officeDocument/2006/relationships/drawing" Target="../drawings/drawing5.xml"/>
</Relationships>
</file>

<file path=xl/worksheets/_rels/sheet19.xml.rels><?xml version="1.0" encoding="UTF-8"?>
<Relationships xmlns="http://schemas.openxmlformats.org/package/2006/relationships"><Relationship Id="rId1" Type="http://schemas.openxmlformats.org/officeDocument/2006/relationships/table" Target="../tables/table1.xml"/>
</Relationships>
</file>

<file path=xl/worksheets/_rels/sheet21.xml.rels><?xml version="1.0" encoding="UTF-8"?>
<Relationships xmlns="http://schemas.openxmlformats.org/package/2006/relationships"><Relationship Id="rId1" Type="http://schemas.openxmlformats.org/officeDocument/2006/relationships/drawing" Target="../drawings/drawing6.xml"/>
</Relationships>
</file>

<file path=xl/worksheets/_rels/sheet9.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D5:X71"/>
  <sheetViews>
    <sheetView showFormulas="false" showGridLines="false" showRowColHeaders="false" showZeros="true" rightToLeft="false" tabSelected="true" showOutlineSymbols="true" defaultGridColor="true" view="normal" topLeftCell="A13" colorId="64" zoomScale="100" zoomScaleNormal="100" zoomScalePageLayoutView="100" workbookViewId="0">
      <selection pane="topLeft" activeCell="Z43" activeCellId="0" sqref="Z43"/>
    </sheetView>
  </sheetViews>
  <sheetFormatPr defaultColWidth="8.6796875" defaultRowHeight="15" customHeight="true" zeroHeight="false" outlineLevelRow="0" outlineLevelCol="0"/>
  <cols>
    <col collapsed="false" customWidth="true" hidden="false" outlineLevel="0" max="10" min="10" style="0" width="13.42"/>
  </cols>
  <sheetData>
    <row r="5" customFormat="false" ht="15" hidden="false" customHeight="false" outlineLevel="0" collapsed="false">
      <c r="D5" s="1" t="s">
        <v>0</v>
      </c>
      <c r="E5" s="1"/>
      <c r="F5" s="1"/>
      <c r="G5" s="1"/>
      <c r="H5" s="1"/>
      <c r="I5" s="1"/>
      <c r="J5" s="1"/>
      <c r="K5" s="1"/>
      <c r="L5" s="1"/>
      <c r="M5" s="1"/>
      <c r="N5" s="1"/>
      <c r="O5" s="1"/>
      <c r="P5" s="1"/>
      <c r="Q5" s="1"/>
    </row>
    <row r="6" customFormat="false" ht="15" hidden="false" customHeight="false" outlineLevel="0" collapsed="false">
      <c r="D6" s="1"/>
      <c r="E6" s="1"/>
      <c r="F6" s="1"/>
      <c r="G6" s="1"/>
      <c r="H6" s="1"/>
      <c r="I6" s="1"/>
      <c r="J6" s="1"/>
      <c r="K6" s="1"/>
      <c r="L6" s="1"/>
      <c r="M6" s="1"/>
      <c r="N6" s="1"/>
      <c r="O6" s="1"/>
      <c r="P6" s="1"/>
      <c r="Q6" s="1"/>
    </row>
    <row r="7" customFormat="false" ht="15" hidden="false" customHeight="false" outlineLevel="0" collapsed="false">
      <c r="D7" s="1"/>
      <c r="E7" s="1"/>
      <c r="F7" s="1"/>
      <c r="G7" s="1"/>
      <c r="H7" s="1"/>
      <c r="I7" s="1"/>
      <c r="J7" s="1"/>
      <c r="K7" s="1"/>
      <c r="L7" s="1"/>
      <c r="M7" s="1"/>
      <c r="N7" s="1"/>
      <c r="O7" s="1"/>
      <c r="P7" s="1"/>
      <c r="Q7" s="1"/>
    </row>
    <row r="8" customFormat="false" ht="15" hidden="false" customHeight="false" outlineLevel="0" collapsed="false">
      <c r="D8" s="1"/>
      <c r="E8" s="1"/>
      <c r="F8" s="1"/>
      <c r="G8" s="1"/>
      <c r="H8" s="1"/>
      <c r="I8" s="1"/>
      <c r="J8" s="1"/>
      <c r="K8" s="1"/>
      <c r="L8" s="1"/>
      <c r="M8" s="1"/>
      <c r="N8" s="1"/>
      <c r="O8" s="1"/>
      <c r="P8" s="1"/>
      <c r="Q8" s="1"/>
    </row>
    <row r="9" customFormat="false" ht="15" hidden="false" customHeight="false" outlineLevel="0" collapsed="false">
      <c r="D9" s="1"/>
      <c r="E9" s="1"/>
      <c r="F9" s="1"/>
      <c r="G9" s="1"/>
      <c r="H9" s="1"/>
      <c r="I9" s="1"/>
      <c r="J9" s="1"/>
      <c r="K9" s="1"/>
      <c r="L9" s="1"/>
      <c r="M9" s="1"/>
      <c r="N9" s="1"/>
      <c r="O9" s="1"/>
      <c r="P9" s="1"/>
      <c r="Q9" s="1"/>
    </row>
    <row r="10" customFormat="false" ht="15" hidden="false" customHeight="false" outlineLevel="0" collapsed="false">
      <c r="D10" s="1"/>
      <c r="E10" s="1"/>
      <c r="F10" s="1"/>
      <c r="G10" s="1"/>
      <c r="H10" s="1"/>
      <c r="I10" s="1"/>
      <c r="J10" s="1"/>
      <c r="K10" s="1"/>
      <c r="L10" s="1"/>
      <c r="M10" s="1"/>
      <c r="N10" s="1"/>
      <c r="O10" s="1"/>
      <c r="P10" s="1"/>
      <c r="Q10" s="1"/>
    </row>
    <row r="58" customFormat="false" ht="15" hidden="false" customHeight="true" outlineLevel="0" collapsed="false">
      <c r="T58" s="2"/>
      <c r="U58" s="2"/>
      <c r="V58" s="2"/>
      <c r="W58" s="2"/>
      <c r="X58" s="2"/>
    </row>
    <row r="59" customFormat="false" ht="15" hidden="false" customHeight="true" outlineLevel="0" collapsed="false">
      <c r="T59" s="2"/>
      <c r="U59" s="2"/>
      <c r="V59" s="2"/>
      <c r="W59" s="2"/>
      <c r="X59" s="2"/>
    </row>
    <row r="60" customFormat="false" ht="15" hidden="false" customHeight="true" outlineLevel="0" collapsed="false">
      <c r="T60" s="2"/>
      <c r="U60" s="2"/>
      <c r="V60" s="2"/>
      <c r="W60" s="2"/>
      <c r="X60" s="2"/>
    </row>
    <row r="61" customFormat="false" ht="36" hidden="false" customHeight="true" outlineLevel="0" collapsed="false">
      <c r="T61" s="2"/>
      <c r="U61" s="2"/>
      <c r="V61" s="2"/>
      <c r="W61" s="2"/>
      <c r="X61" s="2"/>
    </row>
    <row r="62" customFormat="false" ht="15" hidden="false" customHeight="true" outlineLevel="0" collapsed="false">
      <c r="T62" s="2"/>
      <c r="U62" s="2"/>
      <c r="V62" s="2"/>
      <c r="W62" s="2"/>
      <c r="X62" s="2"/>
    </row>
    <row r="63" customFormat="false" ht="15" hidden="false" customHeight="true" outlineLevel="0" collapsed="false">
      <c r="D63" s="2"/>
      <c r="E63" s="2"/>
      <c r="F63" s="2"/>
      <c r="G63" s="2"/>
      <c r="H63" s="2"/>
      <c r="I63" s="2"/>
      <c r="J63" s="2"/>
      <c r="K63" s="2"/>
      <c r="L63" s="2"/>
      <c r="M63" s="2"/>
      <c r="N63" s="2"/>
      <c r="O63" s="2"/>
      <c r="P63" s="2"/>
      <c r="Q63" s="2"/>
      <c r="R63" s="2"/>
      <c r="S63" s="2"/>
      <c r="T63" s="2"/>
      <c r="U63" s="2"/>
      <c r="V63" s="2"/>
    </row>
    <row r="64" customFormat="false" ht="29.15" hidden="false" customHeight="false" outlineLevel="0" collapsed="false">
      <c r="D64" s="3" t="s">
        <v>1</v>
      </c>
    </row>
    <row r="70" customFormat="false" ht="22.05" hidden="false" customHeight="false" outlineLevel="0" collapsed="false">
      <c r="D70" s="4" t="s">
        <v>2</v>
      </c>
      <c r="E70" s="4" t="s">
        <v>3</v>
      </c>
      <c r="G70" s="4"/>
      <c r="H70" s="4"/>
      <c r="I70" s="4"/>
      <c r="J70" s="4"/>
      <c r="K70" s="5" t="n">
        <f aca="false">Dati_Identificativi_Richiedente!E21</f>
        <v>0</v>
      </c>
      <c r="L70" s="5"/>
      <c r="M70" s="5"/>
      <c r="N70" s="5"/>
      <c r="O70" s="5"/>
      <c r="P70" s="5"/>
      <c r="Q70" s="5"/>
    </row>
    <row r="71" customFormat="false" ht="22.05" hidden="false" customHeight="false" outlineLevel="0" collapsed="false">
      <c r="D71" s="4" t="s">
        <v>4</v>
      </c>
      <c r="E71" s="4" t="s">
        <v>5</v>
      </c>
      <c r="G71" s="4"/>
      <c r="H71" s="4"/>
      <c r="I71" s="4"/>
      <c r="J71" s="4"/>
      <c r="K71" s="5" t="n">
        <f aca="false">Dati_Identificativi_Richiedente!E22</f>
        <v>0</v>
      </c>
      <c r="L71" s="5"/>
      <c r="M71" s="5"/>
      <c r="N71" s="5"/>
      <c r="O71" s="5"/>
      <c r="P71" s="5"/>
      <c r="Q71" s="5"/>
    </row>
  </sheetData>
  <sheetProtection algorithmName="SHA-512" hashValue="y+4CMeGViyvN2YKQHmLy2z2fix6t5tPNmk6KW4prmkMLzMQsfLzem+2sDuodXzdw7CEll+iKSIIVoDCGLXfUNw==" saltValue="+GOeseFXii6BwV3sENh8jw==" spinCount="100000" sheet="true" selectLockedCells="true"/>
  <mergeCells count="3">
    <mergeCell ref="D5:Q10"/>
    <mergeCell ref="K70:Q70"/>
    <mergeCell ref="K71:Q71"/>
  </mergeCells>
  <printOptions headings="false" gridLines="false" gridLinesSet="true" horizontalCentered="false" verticalCentered="false"/>
  <pageMargins left="0.7" right="0.7" top="0.75" bottom="0.75" header="0.511811023622047" footer="0.3"/>
  <pageSetup paperSize="9" scale="100" fitToWidth="1" fitToHeight="1"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Premio&amp;RVersione 1.1.2026 - Riproduzione riservata</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Z119"/>
  <sheetViews>
    <sheetView showFormulas="false" showGridLines="false" showRowColHeaders="false" showZeros="true" rightToLeft="false" tabSelected="false" showOutlineSymbols="true" defaultGridColor="true" view="normal" topLeftCell="A52" colorId="64" zoomScale="100" zoomScaleNormal="100" zoomScalePageLayoutView="100" workbookViewId="0">
      <selection pane="topLeft" activeCell="G77" activeCellId="0" sqref="G77"/>
    </sheetView>
  </sheetViews>
  <sheetFormatPr defaultColWidth="8.6796875" defaultRowHeight="15" customHeight="true" zeroHeight="false" outlineLevelRow="0" outlineLevelCol="0"/>
  <cols>
    <col collapsed="false" customWidth="true" hidden="false" outlineLevel="0" max="3" min="3" style="0" width="35.29"/>
    <col collapsed="false" customWidth="true" hidden="false" outlineLevel="0" max="4" min="4" style="0" width="16.85"/>
    <col collapsed="false" customWidth="true" hidden="false" outlineLevel="0" max="5" min="5" style="0" width="16.43"/>
    <col collapsed="false" customWidth="true" hidden="false" outlineLevel="0" max="6" min="6" style="0" width="18.29"/>
    <col collapsed="false" customWidth="true" hidden="false" outlineLevel="0" max="7" min="7" style="0" width="14.71"/>
    <col collapsed="false" customWidth="true" hidden="false" outlineLevel="0" max="8" min="8" style="0" width="14.86"/>
    <col collapsed="false" customWidth="true" hidden="false" outlineLevel="0" max="12" min="9" style="0" width="14.71"/>
    <col collapsed="false" customWidth="true" hidden="false" outlineLevel="0" max="21" min="13" style="0" width="10.71"/>
    <col collapsed="false" customWidth="true" hidden="true" outlineLevel="0" max="25" min="22" style="0" width="10.71"/>
    <col collapsed="false" customWidth="true" hidden="true" outlineLevel="0" max="26" min="26" style="0" width="11.53"/>
  </cols>
  <sheetData>
    <row r="1" customFormat="false" ht="156" hidden="true" customHeight="true" outlineLevel="0" collapsed="false"/>
    <row r="2" customFormat="false" ht="105" hidden="true" customHeight="true" outlineLevel="0" collapsed="false"/>
    <row r="3" customFormat="false" ht="15" hidden="true" customHeight="false" outlineLevel="0" collapsed="false"/>
    <row r="4" customFormat="false" ht="15" hidden="true" customHeight="false" outlineLevel="0" collapsed="false"/>
    <row r="5" customFormat="false" ht="15" hidden="true" customHeight="false" outlineLevel="0" collapsed="false"/>
    <row r="6" customFormat="false" ht="15" hidden="true" customHeight="false" outlineLevel="0" collapsed="false"/>
    <row r="7" customFormat="false" ht="15" hidden="true" customHeight="false" outlineLevel="0" collapsed="false"/>
    <row r="8" customFormat="false" ht="15" hidden="true" customHeight="false" outlineLevel="0" collapsed="false"/>
    <row r="9" customFormat="false" ht="15" hidden="true" customHeight="false" outlineLevel="0" collapsed="false"/>
    <row r="10" customFormat="false" ht="15" hidden="true" customHeight="false" outlineLevel="0" collapsed="false"/>
    <row r="11" customFormat="false" ht="15" hidden="true" customHeight="false" outlineLevel="0" collapsed="false"/>
    <row r="12" customFormat="false" ht="23.25" hidden="true" customHeight="true" outlineLevel="0" collapsed="false">
      <c r="C12" s="91"/>
      <c r="D12" s="91"/>
      <c r="E12" s="91"/>
      <c r="F12" s="91"/>
    </row>
    <row r="13" customFormat="false" ht="23.25" hidden="false" customHeight="true" outlineLevel="0" collapsed="false">
      <c r="C13" s="33"/>
      <c r="D13" s="33"/>
      <c r="E13" s="33"/>
      <c r="F13" s="33"/>
      <c r="G13" s="167"/>
      <c r="H13" s="167"/>
      <c r="I13" s="167"/>
    </row>
    <row r="14" customFormat="false" ht="24" hidden="false" customHeight="true" outlineLevel="0" collapsed="false">
      <c r="C14" s="33" t="s">
        <v>366</v>
      </c>
      <c r="D14" s="31"/>
      <c r="E14" s="31"/>
      <c r="F14" s="31"/>
      <c r="G14" s="31"/>
    </row>
    <row r="15" customFormat="false" ht="19.5" hidden="false" customHeight="true" outlineLevel="0" collapsed="false">
      <c r="C15" s="31"/>
      <c r="D15" s="31"/>
      <c r="E15" s="31"/>
      <c r="F15" s="168" t="s">
        <v>367</v>
      </c>
      <c r="G15" s="169" t="s">
        <v>368</v>
      </c>
      <c r="H15" s="169"/>
      <c r="I15" s="169"/>
      <c r="J15" s="169"/>
      <c r="K15" s="169"/>
    </row>
    <row r="16" customFormat="false" ht="54" hidden="false" customHeight="true" outlineLevel="0" collapsed="false">
      <c r="C16" s="170" t="str">
        <f aca="false">'3_Investimenti Mat e Immat'!C23</f>
        <v>Tipologia investimento</v>
      </c>
      <c r="D16" s="170" t="s">
        <v>121</v>
      </c>
      <c r="E16" s="170" t="str">
        <f aca="false">'3_Investimenti Mat e Immat'!E23</f>
        <v>Importo €</v>
      </c>
      <c r="F16" s="170" t="s">
        <v>369</v>
      </c>
      <c r="G16" s="171" t="s">
        <v>370</v>
      </c>
      <c r="H16" s="171" t="s">
        <v>371</v>
      </c>
      <c r="I16" s="171" t="s">
        <v>372</v>
      </c>
      <c r="J16" s="171" t="s">
        <v>373</v>
      </c>
      <c r="K16" s="171" t="s">
        <v>374</v>
      </c>
    </row>
    <row r="17" customFormat="false" ht="14.25" hidden="false" customHeight="true" outlineLevel="0" collapsed="false">
      <c r="C17" s="172" t="s">
        <v>375</v>
      </c>
      <c r="D17" s="173"/>
      <c r="E17" s="171"/>
      <c r="F17" s="174" t="n">
        <f aca="false">1_Situazione_Iniziale!D93+1_Situazione_Iniziale!D94+1_Situazione_Iniziale!D95+1_Situazione_Iniziale!D96+1_Situazione_Iniziale!D97</f>
        <v>0</v>
      </c>
      <c r="G17" s="171"/>
      <c r="H17" s="171"/>
      <c r="I17" s="171"/>
      <c r="J17" s="171"/>
      <c r="K17" s="171"/>
      <c r="M17" s="175" t="s">
        <v>376</v>
      </c>
      <c r="N17" s="175"/>
      <c r="O17" s="175"/>
      <c r="P17" s="175"/>
      <c r="Q17" s="175"/>
      <c r="R17" s="175"/>
      <c r="S17" s="175"/>
      <c r="T17" s="175"/>
    </row>
    <row r="18" customFormat="false" ht="14.25" hidden="false" customHeight="true" outlineLevel="0" collapsed="false">
      <c r="C18" s="172" t="s">
        <v>377</v>
      </c>
      <c r="D18" s="173"/>
      <c r="E18" s="171"/>
      <c r="F18" s="174" t="n">
        <f aca="false">1_Situazione_Iniziale!D102+1_Situazione_Iniziale!D115+1_Situazione_Iniziale!D116+1_Situazione_Iniziale!D117+1_Situazione_Iniziale!D118+1_Situazione_Iniziale!D119+1_Situazione_Iniziale!D120+1_Situazione_Iniziale!D121</f>
        <v>0</v>
      </c>
      <c r="G18" s="171"/>
      <c r="H18" s="171"/>
      <c r="I18" s="171"/>
      <c r="J18" s="171"/>
      <c r="K18" s="171"/>
      <c r="M18" s="175"/>
      <c r="N18" s="175"/>
      <c r="O18" s="175"/>
      <c r="P18" s="175"/>
      <c r="Q18" s="175"/>
      <c r="R18" s="175"/>
      <c r="S18" s="175"/>
      <c r="T18" s="175"/>
    </row>
    <row r="19" customFormat="false" ht="16.5" hidden="false" customHeight="true" outlineLevel="0" collapsed="false">
      <c r="B19" s="176" t="str">
        <f aca="false">'3_Investimenti Mat e Immat'!B24</f>
        <v>IM1</v>
      </c>
      <c r="C19" s="172" t="n">
        <f aca="false">'3_Investimenti Mat e Immat'!C24</f>
        <v>0</v>
      </c>
      <c r="D19" s="177" t="n">
        <f aca="false">'3_Investimenti Mat e Immat'!D24</f>
        <v>0</v>
      </c>
      <c r="E19" s="178" t="n">
        <f aca="false">'3_Investimenti Mat e Immat'!E24</f>
        <v>0</v>
      </c>
      <c r="F19" s="179"/>
      <c r="G19" s="180"/>
      <c r="H19" s="180"/>
      <c r="I19" s="180"/>
      <c r="J19" s="180"/>
      <c r="K19" s="180"/>
      <c r="L19" s="0" t="str">
        <f aca="false">IF(E19-W19=0,"","Non corrispondenza")</f>
        <v/>
      </c>
      <c r="M19" s="175"/>
      <c r="N19" s="175"/>
      <c r="O19" s="175"/>
      <c r="P19" s="175"/>
      <c r="Q19" s="175"/>
      <c r="R19" s="175"/>
      <c r="S19" s="175"/>
      <c r="T19" s="175"/>
      <c r="W19" s="181" t="n">
        <f aca="false">SUM(G19:K19)</f>
        <v>0</v>
      </c>
    </row>
    <row r="20" customFormat="false" ht="15.75" hidden="false" customHeight="true" outlineLevel="0" collapsed="false">
      <c r="B20" s="176" t="str">
        <f aca="false">'3_Investimenti Mat e Immat'!B25</f>
        <v>IM2</v>
      </c>
      <c r="C20" s="172" t="n">
        <f aca="false">'3_Investimenti Mat e Immat'!C25</f>
        <v>0</v>
      </c>
      <c r="D20" s="177" t="n">
        <f aca="false">'3_Investimenti Mat e Immat'!D25</f>
        <v>0</v>
      </c>
      <c r="E20" s="178" t="n">
        <f aca="false">'3_Investimenti Mat e Immat'!E25</f>
        <v>0</v>
      </c>
      <c r="F20" s="179"/>
      <c r="G20" s="180"/>
      <c r="H20" s="180"/>
      <c r="I20" s="180"/>
      <c r="J20" s="180"/>
      <c r="K20" s="180"/>
      <c r="L20" s="0" t="str">
        <f aca="false">IF(E20-W20=0,"","Non corrispondenza")</f>
        <v/>
      </c>
      <c r="M20" s="175"/>
      <c r="N20" s="175"/>
      <c r="O20" s="175"/>
      <c r="P20" s="175"/>
      <c r="Q20" s="175"/>
      <c r="R20" s="175"/>
      <c r="S20" s="175"/>
      <c r="T20" s="175"/>
      <c r="W20" s="181" t="n">
        <f aca="false">SUM(G20:K20)</f>
        <v>0</v>
      </c>
    </row>
    <row r="21" customFormat="false" ht="15.75" hidden="false" customHeight="true" outlineLevel="0" collapsed="false">
      <c r="B21" s="176" t="str">
        <f aca="false">'3_Investimenti Mat e Immat'!B26</f>
        <v>IM3</v>
      </c>
      <c r="C21" s="172" t="n">
        <f aca="false">'3_Investimenti Mat e Immat'!C26</f>
        <v>0</v>
      </c>
      <c r="D21" s="177" t="n">
        <f aca="false">'3_Investimenti Mat e Immat'!D26</f>
        <v>0</v>
      </c>
      <c r="E21" s="178" t="n">
        <f aca="false">'3_Investimenti Mat e Immat'!E26</f>
        <v>0</v>
      </c>
      <c r="F21" s="179"/>
      <c r="G21" s="180"/>
      <c r="H21" s="180"/>
      <c r="I21" s="180"/>
      <c r="J21" s="180"/>
      <c r="K21" s="180"/>
      <c r="L21" s="0" t="str">
        <f aca="false">IF(E21-W21=0,"","Non corrispondenza")</f>
        <v/>
      </c>
      <c r="M21" s="175"/>
      <c r="N21" s="175"/>
      <c r="O21" s="175"/>
      <c r="P21" s="175"/>
      <c r="Q21" s="175"/>
      <c r="R21" s="175"/>
      <c r="S21" s="175"/>
      <c r="T21" s="175"/>
      <c r="W21" s="181" t="n">
        <f aca="false">SUM(G21:K21)</f>
        <v>0</v>
      </c>
    </row>
    <row r="22" customFormat="false" ht="15.75" hidden="false" customHeight="true" outlineLevel="0" collapsed="false">
      <c r="B22" s="176" t="str">
        <f aca="false">'3_Investimenti Mat e Immat'!B27</f>
        <v>IM4</v>
      </c>
      <c r="C22" s="172" t="n">
        <f aca="false">'3_Investimenti Mat e Immat'!C27</f>
        <v>0</v>
      </c>
      <c r="D22" s="177" t="n">
        <f aca="false">'3_Investimenti Mat e Immat'!D27</f>
        <v>0</v>
      </c>
      <c r="E22" s="178" t="n">
        <f aca="false">'3_Investimenti Mat e Immat'!E27</f>
        <v>0</v>
      </c>
      <c r="F22" s="179"/>
      <c r="G22" s="180"/>
      <c r="H22" s="180"/>
      <c r="I22" s="180"/>
      <c r="J22" s="180"/>
      <c r="K22" s="180"/>
      <c r="L22" s="0" t="str">
        <f aca="false">IF(E22-W22=0,"","Non corrispondenza")</f>
        <v/>
      </c>
      <c r="M22" s="175"/>
      <c r="N22" s="175"/>
      <c r="O22" s="175"/>
      <c r="P22" s="175"/>
      <c r="Q22" s="175"/>
      <c r="R22" s="175"/>
      <c r="S22" s="175"/>
      <c r="T22" s="175"/>
      <c r="W22" s="181" t="n">
        <f aca="false">SUM(G22:K22)</f>
        <v>0</v>
      </c>
    </row>
    <row r="23" customFormat="false" ht="15.75" hidden="false" customHeight="true" outlineLevel="0" collapsed="false">
      <c r="B23" s="176" t="str">
        <f aca="false">'3_Investimenti Mat e Immat'!B28</f>
        <v>IM5</v>
      </c>
      <c r="C23" s="172" t="n">
        <f aca="false">'3_Investimenti Mat e Immat'!C28</f>
        <v>0</v>
      </c>
      <c r="D23" s="177" t="n">
        <f aca="false">'3_Investimenti Mat e Immat'!D28</f>
        <v>0</v>
      </c>
      <c r="E23" s="178" t="n">
        <f aca="false">'3_Investimenti Mat e Immat'!E28</f>
        <v>0</v>
      </c>
      <c r="F23" s="179"/>
      <c r="G23" s="180"/>
      <c r="H23" s="180"/>
      <c r="I23" s="180"/>
      <c r="J23" s="180"/>
      <c r="K23" s="180"/>
      <c r="L23" s="0" t="str">
        <f aca="false">IF(E23-W23=0,"","Non corrispondenza")</f>
        <v/>
      </c>
      <c r="M23" s="175"/>
      <c r="N23" s="175"/>
      <c r="O23" s="175"/>
      <c r="P23" s="175"/>
      <c r="Q23" s="175"/>
      <c r="R23" s="175"/>
      <c r="S23" s="175"/>
      <c r="T23" s="175"/>
      <c r="W23" s="181" t="n">
        <f aca="false">SUM(G23:K23)</f>
        <v>0</v>
      </c>
    </row>
    <row r="24" customFormat="false" ht="15.75" hidden="false" customHeight="true" outlineLevel="0" collapsed="false">
      <c r="B24" s="176" t="str">
        <f aca="false">'3_Investimenti Mat e Immat'!B29</f>
        <v>IM6</v>
      </c>
      <c r="C24" s="172" t="n">
        <f aca="false">'3_Investimenti Mat e Immat'!C29</f>
        <v>0</v>
      </c>
      <c r="D24" s="177" t="n">
        <f aca="false">'3_Investimenti Mat e Immat'!D29</f>
        <v>0</v>
      </c>
      <c r="E24" s="178" t="n">
        <f aca="false">'3_Investimenti Mat e Immat'!E29</f>
        <v>0</v>
      </c>
      <c r="F24" s="179"/>
      <c r="G24" s="180"/>
      <c r="H24" s="180"/>
      <c r="I24" s="180"/>
      <c r="J24" s="180"/>
      <c r="K24" s="180"/>
      <c r="L24" s="0" t="str">
        <f aca="false">IF(E24-W24=0,"","Non corrispondenza")</f>
        <v/>
      </c>
      <c r="M24" s="175"/>
      <c r="N24" s="175"/>
      <c r="O24" s="175"/>
      <c r="P24" s="175"/>
      <c r="Q24" s="175"/>
      <c r="R24" s="175"/>
      <c r="S24" s="175"/>
      <c r="T24" s="175"/>
      <c r="W24" s="181" t="n">
        <f aca="false">SUM(G24:K24)</f>
        <v>0</v>
      </c>
    </row>
    <row r="25" customFormat="false" ht="15.75" hidden="false" customHeight="true" outlineLevel="0" collapsed="false">
      <c r="B25" s="176" t="str">
        <f aca="false">'3_Investimenti Mat e Immat'!B30</f>
        <v>IM7</v>
      </c>
      <c r="C25" s="172" t="n">
        <f aca="false">'3_Investimenti Mat e Immat'!C30</f>
        <v>0</v>
      </c>
      <c r="D25" s="177" t="n">
        <f aca="false">'3_Investimenti Mat e Immat'!D30</f>
        <v>0</v>
      </c>
      <c r="E25" s="178" t="n">
        <f aca="false">'3_Investimenti Mat e Immat'!E30</f>
        <v>0</v>
      </c>
      <c r="F25" s="179"/>
      <c r="G25" s="180"/>
      <c r="H25" s="180"/>
      <c r="I25" s="180"/>
      <c r="J25" s="180"/>
      <c r="K25" s="180"/>
      <c r="L25" s="0" t="str">
        <f aca="false">IF(E25-W25=0,"","Non corrispondenza")</f>
        <v/>
      </c>
      <c r="M25" s="175"/>
      <c r="N25" s="175"/>
      <c r="O25" s="175"/>
      <c r="P25" s="175"/>
      <c r="Q25" s="175"/>
      <c r="R25" s="175"/>
      <c r="S25" s="175"/>
      <c r="T25" s="175"/>
      <c r="W25" s="181" t="n">
        <f aca="false">SUM(G25:K25)</f>
        <v>0</v>
      </c>
    </row>
    <row r="26" customFormat="false" ht="15.75" hidden="false" customHeight="true" outlineLevel="0" collapsed="false">
      <c r="B26" s="176" t="str">
        <f aca="false">'3_Investimenti Mat e Immat'!B31</f>
        <v>IM8</v>
      </c>
      <c r="C26" s="172" t="n">
        <f aca="false">'3_Investimenti Mat e Immat'!C31</f>
        <v>0</v>
      </c>
      <c r="D26" s="177" t="n">
        <f aca="false">'3_Investimenti Mat e Immat'!D31</f>
        <v>0</v>
      </c>
      <c r="E26" s="178" t="n">
        <f aca="false">'3_Investimenti Mat e Immat'!E31</f>
        <v>0</v>
      </c>
      <c r="F26" s="179"/>
      <c r="G26" s="180"/>
      <c r="H26" s="180"/>
      <c r="I26" s="180"/>
      <c r="J26" s="180"/>
      <c r="K26" s="180"/>
      <c r="L26" s="0" t="str">
        <f aca="false">IF(E26-W26=0,"","Non corrispondenza")</f>
        <v/>
      </c>
      <c r="M26" s="175"/>
      <c r="N26" s="175"/>
      <c r="O26" s="175"/>
      <c r="P26" s="175"/>
      <c r="Q26" s="175"/>
      <c r="R26" s="175"/>
      <c r="S26" s="175"/>
      <c r="T26" s="175"/>
      <c r="W26" s="181" t="n">
        <f aca="false">SUM(G26:K26)</f>
        <v>0</v>
      </c>
    </row>
    <row r="27" customFormat="false" ht="15.75" hidden="false" customHeight="true" outlineLevel="0" collapsed="false">
      <c r="B27" s="176" t="str">
        <f aca="false">'3_Investimenti Mat e Immat'!B32</f>
        <v>IM9</v>
      </c>
      <c r="C27" s="172" t="n">
        <f aca="false">'3_Investimenti Mat e Immat'!C32</f>
        <v>0</v>
      </c>
      <c r="D27" s="177" t="n">
        <f aca="false">'3_Investimenti Mat e Immat'!D32</f>
        <v>0</v>
      </c>
      <c r="E27" s="178" t="n">
        <f aca="false">'3_Investimenti Mat e Immat'!E32</f>
        <v>0</v>
      </c>
      <c r="F27" s="182"/>
      <c r="G27" s="180"/>
      <c r="H27" s="180"/>
      <c r="I27" s="180"/>
      <c r="J27" s="180"/>
      <c r="K27" s="180"/>
      <c r="L27" s="0" t="str">
        <f aca="false">IF(E27-W27=0,"","Non corrispondenza")</f>
        <v/>
      </c>
      <c r="M27" s="181"/>
      <c r="W27" s="181" t="n">
        <f aca="false">SUM(G27:K27)</f>
        <v>0</v>
      </c>
    </row>
    <row r="28" customFormat="false" ht="15.75" hidden="false" customHeight="true" outlineLevel="0" collapsed="false">
      <c r="B28" s="176" t="str">
        <f aca="false">'3_Investimenti Mat e Immat'!B33</f>
        <v>IM10</v>
      </c>
      <c r="C28" s="172" t="n">
        <f aca="false">'3_Investimenti Mat e Immat'!C33</f>
        <v>0</v>
      </c>
      <c r="D28" s="177" t="n">
        <f aca="false">'3_Investimenti Mat e Immat'!D33</f>
        <v>0</v>
      </c>
      <c r="E28" s="178" t="n">
        <f aca="false">'3_Investimenti Mat e Immat'!E33</f>
        <v>0</v>
      </c>
      <c r="F28" s="182"/>
      <c r="G28" s="180"/>
      <c r="H28" s="180"/>
      <c r="I28" s="180"/>
      <c r="J28" s="180"/>
      <c r="K28" s="180"/>
      <c r="L28" s="0" t="str">
        <f aca="false">IF(E28-W28=0,"","Non corrispondenza")</f>
        <v/>
      </c>
      <c r="M28" s="181"/>
      <c r="W28" s="181" t="n">
        <f aca="false">SUM(G28:K28)</f>
        <v>0</v>
      </c>
    </row>
    <row r="29" customFormat="false" ht="15.75" hidden="false" customHeight="true" outlineLevel="0" collapsed="false">
      <c r="B29" s="176" t="str">
        <f aca="false">'3_Investimenti Mat e Immat'!B34</f>
        <v>IM11</v>
      </c>
      <c r="C29" s="172" t="n">
        <f aca="false">'3_Investimenti Mat e Immat'!C34</f>
        <v>0</v>
      </c>
      <c r="D29" s="177" t="n">
        <f aca="false">'3_Investimenti Mat e Immat'!D34</f>
        <v>0</v>
      </c>
      <c r="E29" s="178" t="n">
        <f aca="false">'3_Investimenti Mat e Immat'!E34</f>
        <v>0</v>
      </c>
      <c r="F29" s="182"/>
      <c r="G29" s="180"/>
      <c r="H29" s="180"/>
      <c r="I29" s="180"/>
      <c r="J29" s="180"/>
      <c r="K29" s="180"/>
      <c r="L29" s="0" t="str">
        <f aca="false">IF(E29-W29=0,"","Non corrispondenza")</f>
        <v/>
      </c>
      <c r="M29" s="181"/>
      <c r="W29" s="181" t="n">
        <f aca="false">SUM(G29:K29)</f>
        <v>0</v>
      </c>
    </row>
    <row r="30" customFormat="false" ht="15.75" hidden="false" customHeight="true" outlineLevel="0" collapsed="false">
      <c r="B30" s="176" t="str">
        <f aca="false">'3_Investimenti Mat e Immat'!B38</f>
        <v>Cod.</v>
      </c>
      <c r="C30" s="172"/>
      <c r="D30" s="177"/>
      <c r="E30" s="178"/>
      <c r="F30" s="182"/>
      <c r="G30" s="180"/>
      <c r="H30" s="180"/>
      <c r="I30" s="180"/>
      <c r="J30" s="180"/>
      <c r="K30" s="180"/>
      <c r="L30" s="0" t="str">
        <f aca="false">IF(E30-W30=0,"","Non corrispondenza")</f>
        <v/>
      </c>
      <c r="M30" s="181"/>
      <c r="W30" s="181" t="n">
        <f aca="false">SUM(G30:K30)</f>
        <v>0</v>
      </c>
    </row>
    <row r="31" customFormat="false" ht="15.75" hidden="false" customHeight="true" outlineLevel="0" collapsed="false">
      <c r="B31" s="176" t="str">
        <f aca="false">'3_Investimenti Mat e Immat'!B39</f>
        <v>IB1</v>
      </c>
      <c r="C31" s="172" t="str">
        <f aca="false">'3_Investimenti Mat e Immat'!C39</f>
        <v>Bovini (Settore Latte e Riproduzione)</v>
      </c>
      <c r="D31" s="177" t="n">
        <f aca="false">'3_Investimenti Mat e Immat'!D39</f>
        <v>0</v>
      </c>
      <c r="E31" s="178" t="n">
        <f aca="false">'3_Investimenti Mat e Immat'!E39</f>
        <v>0</v>
      </c>
      <c r="F31" s="182"/>
      <c r="G31" s="180"/>
      <c r="H31" s="180"/>
      <c r="I31" s="180"/>
      <c r="J31" s="180"/>
      <c r="K31" s="180"/>
      <c r="L31" s="0" t="str">
        <f aca="false">IF(E31-W31=0,"","Non corrispondenza")</f>
        <v/>
      </c>
      <c r="M31" s="181"/>
      <c r="W31" s="181" t="n">
        <f aca="false">SUM(G31:K31)</f>
        <v>0</v>
      </c>
    </row>
    <row r="32" customFormat="false" ht="15.75" hidden="false" customHeight="true" outlineLevel="0" collapsed="false">
      <c r="B32" s="176" t="str">
        <f aca="false">'3_Investimenti Mat e Immat'!B40</f>
        <v>IB2</v>
      </c>
      <c r="C32" s="172" t="str">
        <f aca="false">'3_Investimenti Mat e Immat'!C40</f>
        <v>Bovini (Settore Latte e Riproduzione)</v>
      </c>
      <c r="D32" s="177" t="n">
        <f aca="false">'3_Investimenti Mat e Immat'!D40</f>
        <v>0</v>
      </c>
      <c r="E32" s="178" t="n">
        <f aca="false">'3_Investimenti Mat e Immat'!E40</f>
        <v>0</v>
      </c>
      <c r="F32" s="182"/>
      <c r="G32" s="180"/>
      <c r="H32" s="180"/>
      <c r="I32" s="180"/>
      <c r="J32" s="180"/>
      <c r="K32" s="180"/>
      <c r="L32" s="0" t="str">
        <f aca="false">IF(E32-W32=0,"","Non corrispondenza")</f>
        <v/>
      </c>
      <c r="M32" s="181"/>
      <c r="W32" s="181" t="n">
        <f aca="false">SUM(G32:K32)</f>
        <v>0</v>
      </c>
    </row>
    <row r="33" customFormat="false" ht="15.75" hidden="false" customHeight="true" outlineLevel="0" collapsed="false">
      <c r="B33" s="176" t="str">
        <f aca="false">'3_Investimenti Mat e Immat'!B41</f>
        <v>IB3</v>
      </c>
      <c r="C33" s="172" t="str">
        <f aca="false">'3_Investimenti Mat e Immat'!C41</f>
        <v>Ovini e Caprini (Piccoli Ruminanti)</v>
      </c>
      <c r="D33" s="177" t="n">
        <f aca="false">'3_Investimenti Mat e Immat'!D41</f>
        <v>0</v>
      </c>
      <c r="E33" s="178" t="n">
        <f aca="false">'3_Investimenti Mat e Immat'!E41</f>
        <v>0</v>
      </c>
      <c r="F33" s="182"/>
      <c r="G33" s="180"/>
      <c r="H33" s="180"/>
      <c r="I33" s="180"/>
      <c r="J33" s="180"/>
      <c r="K33" s="180"/>
      <c r="L33" s="0" t="str">
        <f aca="false">IF(E33-W33=0,"","Non corrispondenza")</f>
        <v/>
      </c>
      <c r="M33" s="181"/>
      <c r="W33" s="181" t="n">
        <f aca="false">SUM(G33:K33)</f>
        <v>0</v>
      </c>
    </row>
    <row r="34" customFormat="false" ht="15.75" hidden="false" customHeight="true" outlineLevel="0" collapsed="false">
      <c r="B34" s="176" t="str">
        <f aca="false">'3_Investimenti Mat e Immat'!B42</f>
        <v>IB4</v>
      </c>
      <c r="C34" s="172" t="str">
        <f aca="false">'3_Investimenti Mat e Immat'!C42</f>
        <v>Ovini e Caprini (Piccoli Ruminanti)</v>
      </c>
      <c r="D34" s="177" t="n">
        <f aca="false">'3_Investimenti Mat e Immat'!D42</f>
        <v>0</v>
      </c>
      <c r="E34" s="178" t="n">
        <f aca="false">'3_Investimenti Mat e Immat'!E42</f>
        <v>0</v>
      </c>
      <c r="F34" s="182"/>
      <c r="G34" s="180"/>
      <c r="H34" s="180"/>
      <c r="I34" s="180"/>
      <c r="J34" s="180"/>
      <c r="K34" s="180"/>
      <c r="L34" s="0" t="str">
        <f aca="false">IF(E34-W34=0,"","Non corrispondenza")</f>
        <v/>
      </c>
      <c r="M34" s="181"/>
      <c r="W34" s="181" t="n">
        <f aca="false">SUM(G34:K34)</f>
        <v>0</v>
      </c>
    </row>
    <row r="35" customFormat="false" ht="15.75" hidden="false" customHeight="true" outlineLevel="0" collapsed="false">
      <c r="B35" s="176" t="str">
        <f aca="false">'3_Investimenti Mat e Immat'!B43</f>
        <v>IB5</v>
      </c>
      <c r="C35" s="172" t="str">
        <f aca="false">'3_Investimenti Mat e Immat'!C43</f>
        <v>Suini (Linee Riproduttive)</v>
      </c>
      <c r="D35" s="177" t="n">
        <f aca="false">'3_Investimenti Mat e Immat'!D43</f>
        <v>0</v>
      </c>
      <c r="E35" s="178" t="n">
        <f aca="false">'3_Investimenti Mat e Immat'!E43</f>
        <v>0</v>
      </c>
      <c r="F35" s="182"/>
      <c r="G35" s="180"/>
      <c r="H35" s="180"/>
      <c r="I35" s="180"/>
      <c r="J35" s="180"/>
      <c r="K35" s="180"/>
      <c r="L35" s="0" t="str">
        <f aca="false">IF(E35-W35=0,"","Non corrispondenza")</f>
        <v/>
      </c>
      <c r="M35" s="181"/>
      <c r="W35" s="181" t="n">
        <f aca="false">SUM(G35:K35)</f>
        <v>0</v>
      </c>
    </row>
    <row r="36" customFormat="false" ht="15.75" hidden="false" customHeight="true" outlineLevel="0" collapsed="false">
      <c r="B36" s="176" t="str">
        <f aca="false">'3_Investimenti Mat e Immat'!B44</f>
        <v>IB6</v>
      </c>
      <c r="C36" s="172" t="str">
        <f aca="false">'3_Investimenti Mat e Immat'!C44</f>
        <v>Suini (Linee Riproduttive)</v>
      </c>
      <c r="D36" s="177" t="n">
        <f aca="false">'3_Investimenti Mat e Immat'!D44</f>
        <v>0</v>
      </c>
      <c r="E36" s="178" t="n">
        <f aca="false">'3_Investimenti Mat e Immat'!E44</f>
        <v>0</v>
      </c>
      <c r="F36" s="182"/>
      <c r="G36" s="180"/>
      <c r="H36" s="180"/>
      <c r="I36" s="180"/>
      <c r="J36" s="180"/>
      <c r="K36" s="180"/>
      <c r="L36" s="0" t="str">
        <f aca="false">IF(E36-W36=0,"","Non corrispondenza")</f>
        <v/>
      </c>
      <c r="M36" s="181"/>
      <c r="W36" s="181" t="n">
        <f aca="false">SUM(G36:K36)</f>
        <v>0</v>
      </c>
    </row>
    <row r="37" customFormat="false" ht="15.75" hidden="false" customHeight="true" outlineLevel="0" collapsed="false">
      <c r="B37" s="176" t="str">
        <f aca="false">'3_Investimenti Mat e Immat'!B45</f>
        <v>IB7</v>
      </c>
      <c r="C37" s="172" t="str">
        <f aca="false">'3_Investimenti Mat e Immat'!C45</f>
        <v>Equini (Lavoro e Sport)</v>
      </c>
      <c r="D37" s="177" t="n">
        <f aca="false">'3_Investimenti Mat e Immat'!D45</f>
        <v>0</v>
      </c>
      <c r="E37" s="178" t="n">
        <f aca="false">'3_Investimenti Mat e Immat'!E45</f>
        <v>0</v>
      </c>
      <c r="F37" s="182"/>
      <c r="G37" s="180"/>
      <c r="H37" s="180"/>
      <c r="I37" s="180"/>
      <c r="J37" s="180"/>
      <c r="K37" s="180"/>
      <c r="L37" s="0" t="str">
        <f aca="false">IF(E37-W37=0,"","Non corrispondenza")</f>
        <v/>
      </c>
      <c r="M37" s="181"/>
      <c r="W37" s="181" t="n">
        <f aca="false">SUM(G37:K37)</f>
        <v>0</v>
      </c>
    </row>
    <row r="38" customFormat="false" ht="15.75" hidden="false" customHeight="true" outlineLevel="0" collapsed="false">
      <c r="B38" s="176" t="str">
        <f aca="false">'3_Investimenti Mat e Immat'!B46</f>
        <v>IB8</v>
      </c>
      <c r="C38" s="172" t="str">
        <f aca="false">'3_Investimenti Mat e Immat'!C46</f>
        <v>Avicoli (Riproduttori e Ovaiole)</v>
      </c>
      <c r="D38" s="177" t="n">
        <f aca="false">'3_Investimenti Mat e Immat'!D45</f>
        <v>0</v>
      </c>
      <c r="E38" s="178" t="n">
        <f aca="false">'3_Investimenti Mat e Immat'!E45</f>
        <v>0</v>
      </c>
      <c r="F38" s="182"/>
      <c r="G38" s="180"/>
      <c r="H38" s="180"/>
      <c r="I38" s="180"/>
      <c r="J38" s="180"/>
      <c r="K38" s="180"/>
      <c r="L38" s="0" t="str">
        <f aca="false">IF(E38-W38=0,"","Non corrispondenza")</f>
        <v/>
      </c>
      <c r="M38" s="181"/>
      <c r="W38" s="181" t="n">
        <f aca="false">SUM(G38:K38)</f>
        <v>0</v>
      </c>
    </row>
    <row r="39" customFormat="false" ht="15.75" hidden="false" customHeight="true" outlineLevel="0" collapsed="false">
      <c r="B39" s="176" t="str">
        <f aca="false">'3_Investimenti Mat e Immat'!B47</f>
        <v>IB9</v>
      </c>
      <c r="C39" s="172" t="str">
        <f aca="false">'3_Investimenti Mat e Immat'!C47</f>
        <v>Avicoli (Riproduttori e Ovaiole)</v>
      </c>
      <c r="D39" s="177" t="n">
        <f aca="false">'3_Investimenti Mat e Immat'!D46</f>
        <v>0</v>
      </c>
      <c r="E39" s="178" t="n">
        <f aca="false">'3_Investimenti Mat e Immat'!E46</f>
        <v>0</v>
      </c>
      <c r="F39" s="182"/>
      <c r="G39" s="180"/>
      <c r="H39" s="180"/>
      <c r="I39" s="180"/>
      <c r="J39" s="180"/>
      <c r="K39" s="180"/>
      <c r="L39" s="0" t="str">
        <f aca="false">IF(E39-W39=0,"","Non corrispondenza")</f>
        <v/>
      </c>
      <c r="M39" s="181"/>
      <c r="W39" s="181" t="n">
        <f aca="false">SUM(G39:K39)</f>
        <v>0</v>
      </c>
    </row>
    <row r="40" customFormat="false" ht="15.75" hidden="false" customHeight="true" outlineLevel="0" collapsed="false">
      <c r="B40" s="176" t="str">
        <f aca="false">'3_Investimenti Mat e Immat'!B48</f>
        <v>IB10</v>
      </c>
      <c r="C40" s="172" t="str">
        <f aca="false">'3_Investimenti Mat e Immat'!C48</f>
        <v>Altri (Settori Specializzati)</v>
      </c>
      <c r="D40" s="177" t="n">
        <f aca="false">'3_Investimenti Mat e Immat'!D47</f>
        <v>0</v>
      </c>
      <c r="E40" s="178" t="n">
        <f aca="false">'3_Investimenti Mat e Immat'!E47</f>
        <v>0</v>
      </c>
      <c r="F40" s="182"/>
      <c r="G40" s="180"/>
      <c r="H40" s="180"/>
      <c r="I40" s="180"/>
      <c r="J40" s="180"/>
      <c r="K40" s="180"/>
      <c r="L40" s="0" t="str">
        <f aca="false">IF(E40-W40=0,"","Non corrispondenza")</f>
        <v/>
      </c>
      <c r="M40" s="181"/>
      <c r="W40" s="181" t="n">
        <f aca="false">SUM(G40:K40)</f>
        <v>0</v>
      </c>
    </row>
    <row r="41" customFormat="false" ht="15.75" hidden="false" customHeight="true" outlineLevel="0" collapsed="false">
      <c r="B41" s="176" t="str">
        <f aca="false">'3_Investimenti Mat e Immat'!B49</f>
        <v>IB11</v>
      </c>
      <c r="C41" s="172" t="str">
        <f aca="false">'3_Investimenti Mat e Immat'!C49</f>
        <v>Altri (Settori Specializzati)</v>
      </c>
      <c r="D41" s="177" t="n">
        <f aca="false">'3_Investimenti Mat e Immat'!D48</f>
        <v>0</v>
      </c>
      <c r="E41" s="178" t="n">
        <f aca="false">'3_Investimenti Mat e Immat'!E48</f>
        <v>0</v>
      </c>
      <c r="F41" s="182"/>
      <c r="G41" s="180"/>
      <c r="H41" s="180"/>
      <c r="I41" s="180"/>
      <c r="J41" s="180"/>
      <c r="K41" s="180"/>
      <c r="L41" s="0" t="str">
        <f aca="false">IF(E41-W41=0,"","Non corrispondenza")</f>
        <v/>
      </c>
      <c r="M41" s="181"/>
      <c r="W41" s="181" t="n">
        <f aca="false">SUM(G41:K41)</f>
        <v>0</v>
      </c>
    </row>
    <row r="42" customFormat="false" ht="15.75" hidden="false" customHeight="true" outlineLevel="0" collapsed="false">
      <c r="B42" s="176" t="str">
        <f aca="false">'3_Investimenti Mat e Immat'!B50</f>
        <v>IB12</v>
      </c>
      <c r="C42" s="172" t="str">
        <f aca="false">'3_Investimenti Mat e Immat'!C50</f>
        <v>Bovini da carne</v>
      </c>
      <c r="D42" s="177" t="n">
        <f aca="false">'3_Investimenti Mat e Immat'!D49</f>
        <v>0</v>
      </c>
      <c r="E42" s="178"/>
      <c r="F42" s="182"/>
      <c r="G42" s="180"/>
      <c r="H42" s="180"/>
      <c r="I42" s="180"/>
      <c r="J42" s="180"/>
      <c r="K42" s="180"/>
      <c r="L42" s="0" t="str">
        <f aca="false">IF(E42-W42=0,"","Non corrispondenza")</f>
        <v/>
      </c>
      <c r="M42" s="181"/>
      <c r="W42" s="181" t="n">
        <f aca="false">SUM(G42:K42)</f>
        <v>0</v>
      </c>
    </row>
    <row r="43" customFormat="false" ht="15.75" hidden="false" customHeight="true" outlineLevel="0" collapsed="false">
      <c r="B43" s="176" t="str">
        <f aca="false">'3_Investimenti Mat e Immat'!B51</f>
        <v>IB13</v>
      </c>
      <c r="C43" s="172" t="str">
        <f aca="false">'3_Investimenti Mat e Immat'!C51</f>
        <v>Ovini e caprini da carne</v>
      </c>
      <c r="D43" s="177"/>
      <c r="E43" s="178"/>
      <c r="F43" s="182"/>
      <c r="G43" s="180"/>
      <c r="H43" s="180"/>
      <c r="I43" s="180"/>
      <c r="J43" s="180"/>
      <c r="K43" s="180"/>
      <c r="M43" s="181"/>
      <c r="W43" s="181"/>
    </row>
    <row r="44" customFormat="false" ht="15.75" hidden="false" customHeight="true" outlineLevel="0" collapsed="false">
      <c r="B44" s="176" t="str">
        <f aca="false">'3_Investimenti Mat e Immat'!B52</f>
        <v>IB14</v>
      </c>
      <c r="C44" s="172" t="str">
        <f aca="false">'3_Investimenti Mat e Immat'!C52</f>
        <v>Suini da carne</v>
      </c>
      <c r="D44" s="177"/>
      <c r="E44" s="178"/>
      <c r="F44" s="182"/>
      <c r="G44" s="180"/>
      <c r="H44" s="180"/>
      <c r="I44" s="180"/>
      <c r="J44" s="180"/>
      <c r="K44" s="180"/>
      <c r="M44" s="181"/>
      <c r="W44" s="181"/>
    </row>
    <row r="45" customFormat="false" ht="15.75" hidden="false" customHeight="true" outlineLevel="0" collapsed="false">
      <c r="B45" s="176" t="str">
        <f aca="false">'3_Investimenti Mat e Immat'!B53</f>
        <v>IB15</v>
      </c>
      <c r="C45" s="172" t="str">
        <f aca="false">'3_Investimenti Mat e Immat'!C53</f>
        <v>Avicoli da carne</v>
      </c>
      <c r="D45" s="177"/>
      <c r="E45" s="178"/>
      <c r="F45" s="182"/>
      <c r="G45" s="180"/>
      <c r="H45" s="180"/>
      <c r="I45" s="180"/>
      <c r="J45" s="180"/>
      <c r="K45" s="180"/>
      <c r="M45" s="181"/>
      <c r="W45" s="181"/>
    </row>
    <row r="46" customFormat="false" ht="15.75" hidden="false" customHeight="true" outlineLevel="0" collapsed="false">
      <c r="B46" s="176" t="str">
        <f aca="false">'3_Investimenti Mat e Immat'!B54</f>
        <v>IB16</v>
      </c>
      <c r="C46" s="172" t="str">
        <f aca="false">'3_Investimenti Mat e Immat'!C54</f>
        <v>Altre categorie</v>
      </c>
      <c r="D46" s="177"/>
      <c r="E46" s="178"/>
      <c r="F46" s="182"/>
      <c r="G46" s="180"/>
      <c r="H46" s="180"/>
      <c r="I46" s="180"/>
      <c r="J46" s="180"/>
      <c r="K46" s="180"/>
      <c r="M46" s="181"/>
      <c r="W46" s="181"/>
    </row>
    <row r="47" customFormat="false" ht="15.75" hidden="false" customHeight="true" outlineLevel="0" collapsed="false">
      <c r="B47" s="176"/>
      <c r="C47" s="172"/>
      <c r="D47" s="177"/>
      <c r="E47" s="178"/>
      <c r="F47" s="182"/>
      <c r="G47" s="180"/>
      <c r="H47" s="180"/>
      <c r="I47" s="180"/>
      <c r="J47" s="180"/>
      <c r="K47" s="180"/>
      <c r="L47" s="0" t="str">
        <f aca="false">IF(E47-W47=0,"","Non corrispondenza")</f>
        <v/>
      </c>
      <c r="M47" s="181"/>
      <c r="W47" s="181" t="n">
        <f aca="false">SUM(G47:K47)</f>
        <v>0</v>
      </c>
    </row>
    <row r="48" customFormat="false" ht="15.75" hidden="false" customHeight="true" outlineLevel="0" collapsed="false">
      <c r="B48" s="176"/>
      <c r="C48" s="172" t="n">
        <f aca="false">'3_Investimenti Mat e Immat'!C83</f>
        <v>0</v>
      </c>
      <c r="D48" s="177" t="n">
        <f aca="false">'3_Investimenti Mat e Immat'!D83</f>
        <v>0</v>
      </c>
      <c r="E48" s="178" t="n">
        <f aca="false">'3_Investimenti Mat e Immat'!I83</f>
        <v>0</v>
      </c>
      <c r="F48" s="182"/>
      <c r="G48" s="180"/>
      <c r="H48" s="180"/>
      <c r="I48" s="180"/>
      <c r="J48" s="180"/>
      <c r="K48" s="180"/>
      <c r="L48" s="0" t="str">
        <f aca="false">IF(E48-W48=0,"","Non corrispondenza")</f>
        <v/>
      </c>
      <c r="M48" s="181"/>
      <c r="W48" s="181" t="n">
        <f aca="false">SUM(G48:K48)</f>
        <v>0</v>
      </c>
    </row>
    <row r="49" customFormat="false" ht="15.75" hidden="false" customHeight="true" outlineLevel="0" collapsed="false">
      <c r="B49" s="176"/>
      <c r="C49" s="172" t="n">
        <f aca="false">'3_Investimenti Mat e Immat'!C84</f>
        <v>0</v>
      </c>
      <c r="D49" s="177" t="n">
        <f aca="false">'3_Investimenti Mat e Immat'!D84</f>
        <v>0</v>
      </c>
      <c r="E49" s="178" t="n">
        <f aca="false">'3_Investimenti Mat e Immat'!I84</f>
        <v>0</v>
      </c>
      <c r="F49" s="182"/>
      <c r="G49" s="180"/>
      <c r="H49" s="180"/>
      <c r="I49" s="180"/>
      <c r="J49" s="180"/>
      <c r="K49" s="180"/>
      <c r="L49" s="0" t="str">
        <f aca="false">IF(E49-W49=0,"","Non corrispondenza")</f>
        <v/>
      </c>
      <c r="M49" s="181"/>
      <c r="W49" s="181" t="n">
        <f aca="false">SUM(G49:K49)</f>
        <v>0</v>
      </c>
    </row>
    <row r="50" customFormat="false" ht="15.75" hidden="false" customHeight="true" outlineLevel="0" collapsed="false">
      <c r="B50" s="176"/>
      <c r="C50" s="172" t="n">
        <f aca="false">'3_Investimenti Mat e Immat'!C85</f>
        <v>0</v>
      </c>
      <c r="D50" s="177" t="n">
        <f aca="false">'3_Investimenti Mat e Immat'!D85</f>
        <v>0</v>
      </c>
      <c r="E50" s="178" t="n">
        <f aca="false">'3_Investimenti Mat e Immat'!I85</f>
        <v>0</v>
      </c>
      <c r="F50" s="182"/>
      <c r="G50" s="180"/>
      <c r="H50" s="180"/>
      <c r="I50" s="180"/>
      <c r="J50" s="180"/>
      <c r="K50" s="180"/>
      <c r="L50" s="0" t="str">
        <f aca="false">IF(E50-W50=0,"","Non corrispondenza")</f>
        <v/>
      </c>
      <c r="M50" s="181"/>
      <c r="W50" s="181" t="n">
        <f aca="false">SUM(G50:K50)</f>
        <v>0</v>
      </c>
    </row>
    <row r="51" customFormat="false" ht="15.75" hidden="false" customHeight="true" outlineLevel="0" collapsed="false">
      <c r="B51" s="176"/>
      <c r="C51" s="172"/>
      <c r="D51" s="177"/>
      <c r="E51" s="179"/>
      <c r="F51" s="182"/>
      <c r="G51" s="180"/>
      <c r="H51" s="180"/>
      <c r="I51" s="180"/>
      <c r="J51" s="183"/>
      <c r="K51" s="183"/>
      <c r="L51" s="0" t="str">
        <f aca="false">IF(E51-W51=0,"","Non corrispondenza")</f>
        <v/>
      </c>
      <c r="M51" s="181"/>
      <c r="W51" s="181" t="n">
        <f aca="false">SUM(G51:K51)</f>
        <v>0</v>
      </c>
    </row>
    <row r="52" customFormat="false" ht="15.75" hidden="false" customHeight="true" outlineLevel="0" collapsed="false">
      <c r="B52" s="176"/>
      <c r="C52" s="172"/>
      <c r="D52" s="177"/>
      <c r="E52" s="179"/>
      <c r="F52" s="182"/>
      <c r="G52" s="180"/>
      <c r="H52" s="180"/>
      <c r="I52" s="180"/>
      <c r="J52" s="183"/>
      <c r="K52" s="183"/>
      <c r="L52" s="0" t="str">
        <f aca="false">IF(E52-W52=0,"","Non corrispondenza")</f>
        <v/>
      </c>
      <c r="M52" s="181"/>
      <c r="W52" s="181" t="n">
        <f aca="false">SUM(G52:K52)</f>
        <v>0</v>
      </c>
    </row>
    <row r="53" customFormat="false" ht="15" hidden="false" customHeight="false" outlineLevel="0" collapsed="false">
      <c r="B53" s="184"/>
      <c r="C53" s="120"/>
      <c r="D53" s="120"/>
      <c r="L53" s="0" t="str">
        <f aca="false">IF(E53-M53=0,"","Non corrispondenza")</f>
        <v/>
      </c>
      <c r="M53" s="181"/>
      <c r="W53" s="181" t="n">
        <f aca="false">SUM(G53:K53)</f>
        <v>0</v>
      </c>
    </row>
    <row r="54" s="121" customFormat="true" ht="18.75" hidden="false" customHeight="true" outlineLevel="0" collapsed="false">
      <c r="B54" s="185"/>
      <c r="C54" s="186"/>
      <c r="D54" s="187" t="s">
        <v>100</v>
      </c>
      <c r="E54" s="188" t="n">
        <f aca="false">SUM(E19:E52)</f>
        <v>0</v>
      </c>
      <c r="F54" s="188" t="n">
        <f aca="false">SUM(F19:F52)</f>
        <v>0</v>
      </c>
      <c r="G54" s="188" t="n">
        <f aca="false">SUM(G19:G52)</f>
        <v>0</v>
      </c>
      <c r="H54" s="188" t="n">
        <f aca="false">SUM(H19:H52)</f>
        <v>0</v>
      </c>
      <c r="I54" s="188" t="n">
        <f aca="false">SUM(I19:I52)</f>
        <v>0</v>
      </c>
      <c r="J54" s="188" t="n">
        <f aca="false">SUM(J19:J52)</f>
        <v>0</v>
      </c>
      <c r="K54" s="188" t="n">
        <f aca="false">SUM(K19:K52)</f>
        <v>0</v>
      </c>
      <c r="L54" s="121" t="str">
        <f aca="false">IF(E54-M54=0,"","Non corrispondenza")</f>
        <v/>
      </c>
      <c r="M54" s="189" t="n">
        <f aca="false">SUM(G54:K54)</f>
        <v>0</v>
      </c>
      <c r="W54" s="181" t="n">
        <f aca="false">SUM(G54:K54)</f>
        <v>0</v>
      </c>
    </row>
    <row r="56" customFormat="false" ht="23.25" hidden="true" customHeight="true" outlineLevel="0" collapsed="false">
      <c r="C56" s="33" t="s">
        <v>378</v>
      </c>
      <c r="D56" s="31"/>
      <c r="E56" s="31"/>
      <c r="F56" s="31"/>
      <c r="G56" s="31"/>
    </row>
    <row r="57" customFormat="false" ht="15" hidden="true" customHeight="false" outlineLevel="0" collapsed="false">
      <c r="C57" s="31"/>
      <c r="D57" s="31"/>
      <c r="E57" s="31"/>
      <c r="F57" s="31"/>
      <c r="G57" s="31"/>
    </row>
    <row r="58" customFormat="false" ht="17.25" hidden="true" customHeight="true" outlineLevel="0" collapsed="false">
      <c r="C58" s="90" t="s">
        <v>379</v>
      </c>
      <c r="D58" s="31"/>
      <c r="E58" s="31"/>
      <c r="F58" s="31"/>
      <c r="G58" s="31"/>
    </row>
    <row r="59" customFormat="false" ht="18" hidden="true" customHeight="true" outlineLevel="0" collapsed="false">
      <c r="C59" s="90"/>
      <c r="D59" s="31"/>
      <c r="E59" s="31"/>
      <c r="F59" s="31"/>
      <c r="G59" s="31"/>
    </row>
    <row r="60" customFormat="false" ht="19.5" hidden="true" customHeight="true" outlineLevel="0" collapsed="false">
      <c r="C60" s="190"/>
      <c r="D60" s="190"/>
      <c r="E60" s="190"/>
      <c r="F60" s="190"/>
      <c r="G60" s="191" t="s">
        <v>368</v>
      </c>
      <c r="H60" s="191"/>
      <c r="I60" s="191"/>
      <c r="J60" s="191"/>
      <c r="K60" s="191"/>
    </row>
    <row r="61" customFormat="false" ht="15.75" hidden="true" customHeight="true" outlineLevel="0" collapsed="false">
      <c r="C61" s="192" t="s">
        <v>133</v>
      </c>
      <c r="D61" s="192" t="s">
        <v>207</v>
      </c>
      <c r="E61" s="192" t="s">
        <v>121</v>
      </c>
      <c r="F61" s="192" t="s">
        <v>380</v>
      </c>
      <c r="G61" s="192" t="s">
        <v>381</v>
      </c>
      <c r="H61" s="192" t="s">
        <v>382</v>
      </c>
      <c r="I61" s="192" t="s">
        <v>383</v>
      </c>
      <c r="J61" s="192" t="s">
        <v>384</v>
      </c>
      <c r="K61" s="192" t="s">
        <v>385</v>
      </c>
    </row>
    <row r="62" customFormat="false" ht="16.5" hidden="true" customHeight="true" outlineLevel="0" collapsed="false">
      <c r="C62" s="193" t="s">
        <v>210</v>
      </c>
      <c r="D62" s="193"/>
      <c r="E62" s="193"/>
      <c r="F62" s="179"/>
      <c r="G62" s="194"/>
      <c r="H62" s="194"/>
      <c r="I62" s="194"/>
      <c r="J62" s="194"/>
      <c r="K62" s="194"/>
    </row>
    <row r="63" customFormat="false" ht="15.75" hidden="true" customHeight="true" outlineLevel="0" collapsed="false">
      <c r="C63" s="193" t="s">
        <v>211</v>
      </c>
      <c r="D63" s="193"/>
      <c r="E63" s="193"/>
      <c r="F63" s="179"/>
      <c r="G63" s="194"/>
      <c r="H63" s="194"/>
      <c r="I63" s="194"/>
      <c r="J63" s="194"/>
      <c r="K63" s="194"/>
    </row>
    <row r="64" customFormat="false" ht="15.75" hidden="true" customHeight="true" outlineLevel="0" collapsed="false">
      <c r="C64" s="195" t="s">
        <v>212</v>
      </c>
      <c r="D64" s="195"/>
      <c r="E64" s="195"/>
      <c r="F64" s="179"/>
      <c r="G64" s="194"/>
      <c r="H64" s="194"/>
      <c r="I64" s="194"/>
      <c r="J64" s="194"/>
      <c r="K64" s="194"/>
    </row>
    <row r="65" customFormat="false" ht="16.5" hidden="true" customHeight="true" outlineLevel="0" collapsed="false">
      <c r="G65" s="196" t="s">
        <v>386</v>
      </c>
      <c r="H65" s="196" t="s">
        <v>387</v>
      </c>
      <c r="I65" s="196" t="s">
        <v>388</v>
      </c>
      <c r="J65" s="196" t="s">
        <v>389</v>
      </c>
      <c r="K65" s="196" t="s">
        <v>390</v>
      </c>
    </row>
    <row r="66" customFormat="false" ht="15.75" hidden="true" customHeight="true" outlineLevel="0" collapsed="false">
      <c r="G66" s="182" t="n">
        <f aca="false">SUM(G62:G64)</f>
        <v>0</v>
      </c>
      <c r="H66" s="182" t="n">
        <f aca="false">SUM(H62:H64)</f>
        <v>0</v>
      </c>
      <c r="I66" s="182" t="n">
        <f aca="false">SUM(I62:I64)</f>
        <v>0</v>
      </c>
      <c r="J66" s="182" t="n">
        <f aca="false">SUM(J62:J64)</f>
        <v>0</v>
      </c>
      <c r="K66" s="182" t="n">
        <f aca="false">SUM(K62:K64)</f>
        <v>0</v>
      </c>
    </row>
    <row r="67" customFormat="false" ht="15" hidden="true" customHeight="false" outlineLevel="0" collapsed="false"/>
    <row r="68" customFormat="false" ht="15" hidden="false" customHeight="true" outlineLevel="0" collapsed="false">
      <c r="M68" s="140" t="s">
        <v>391</v>
      </c>
      <c r="N68" s="140"/>
      <c r="O68" s="140"/>
      <c r="P68" s="140"/>
      <c r="Q68" s="140"/>
      <c r="R68" s="140"/>
      <c r="S68" s="140"/>
      <c r="T68" s="140"/>
      <c r="U68" s="140"/>
      <c r="V68" s="197"/>
      <c r="W68" s="197"/>
      <c r="X68" s="197"/>
      <c r="Y68" s="197"/>
    </row>
    <row r="69" customFormat="false" ht="18.75" hidden="false" customHeight="true" outlineLevel="0" collapsed="false">
      <c r="C69" s="198" t="s">
        <v>392</v>
      </c>
      <c r="E69" s="199" t="s">
        <v>393</v>
      </c>
      <c r="F69" s="199"/>
      <c r="G69" s="199"/>
      <c r="H69" s="199"/>
      <c r="I69" s="199"/>
      <c r="J69" s="199"/>
      <c r="K69" s="199"/>
      <c r="M69" s="140"/>
      <c r="N69" s="140"/>
      <c r="O69" s="140"/>
      <c r="P69" s="140"/>
      <c r="Q69" s="140"/>
      <c r="R69" s="140"/>
      <c r="S69" s="140"/>
      <c r="T69" s="140"/>
      <c r="U69" s="140"/>
      <c r="V69" s="197"/>
      <c r="W69" s="197"/>
      <c r="X69" s="197"/>
      <c r="Y69" s="197"/>
    </row>
    <row r="70" customFormat="false" ht="15.75" hidden="false" customHeight="true" outlineLevel="0" collapsed="false">
      <c r="E70" s="200"/>
      <c r="F70" s="200"/>
      <c r="G70" s="201" t="s">
        <v>381</v>
      </c>
      <c r="H70" s="201" t="s">
        <v>382</v>
      </c>
      <c r="I70" s="201" t="s">
        <v>383</v>
      </c>
      <c r="J70" s="201" t="s">
        <v>384</v>
      </c>
      <c r="K70" s="201" t="s">
        <v>385</v>
      </c>
      <c r="M70" s="140"/>
      <c r="N70" s="140"/>
      <c r="O70" s="140"/>
      <c r="P70" s="140"/>
      <c r="Q70" s="140"/>
      <c r="R70" s="140"/>
      <c r="S70" s="140"/>
      <c r="T70" s="140"/>
      <c r="U70" s="140"/>
      <c r="V70" s="197"/>
      <c r="W70" s="197"/>
      <c r="X70" s="197"/>
      <c r="Y70" s="197"/>
      <c r="Z70" s="202"/>
    </row>
    <row r="71" customFormat="false" ht="16.5" hidden="false" customHeight="true" outlineLevel="0" collapsed="false">
      <c r="B71" s="203" t="s">
        <v>394</v>
      </c>
      <c r="C71" s="203"/>
      <c r="D71" s="203"/>
      <c r="E71" s="204" t="s">
        <v>395</v>
      </c>
      <c r="F71" s="204"/>
      <c r="G71" s="205"/>
      <c r="H71" s="206"/>
      <c r="I71" s="205"/>
      <c r="J71" s="206"/>
      <c r="K71" s="205"/>
      <c r="M71" s="140"/>
      <c r="N71" s="140"/>
      <c r="O71" s="140"/>
      <c r="P71" s="140"/>
      <c r="Q71" s="140"/>
      <c r="R71" s="140"/>
      <c r="S71" s="140"/>
      <c r="T71" s="140"/>
      <c r="U71" s="140"/>
      <c r="V71" s="197"/>
      <c r="W71" s="197"/>
      <c r="X71" s="197"/>
      <c r="Y71" s="197"/>
      <c r="Z71" s="207"/>
    </row>
    <row r="72" customFormat="false" ht="14.25" hidden="false" customHeight="true" outlineLevel="0" collapsed="false">
      <c r="C72" s="208" t="s">
        <v>396</v>
      </c>
      <c r="D72" s="209" t="n">
        <v>1</v>
      </c>
      <c r="E72" s="204" t="s">
        <v>397</v>
      </c>
      <c r="F72" s="204"/>
      <c r="G72" s="210" t="e">
        <f aca="false">'BP Mutuo'!K21</f>
        <v>#DIV/0!</v>
      </c>
      <c r="H72" s="210" t="e">
        <f aca="false">'BP Mutuo'!L21</f>
        <v>#DIV/0!</v>
      </c>
      <c r="I72" s="210" t="e">
        <f aca="false">'BP Mutuo'!M21</f>
        <v>#DIV/0!</v>
      </c>
      <c r="J72" s="210" t="e">
        <f aca="false">'BP Mutuo'!N21</f>
        <v>#DIV/0!</v>
      </c>
      <c r="K72" s="210" t="e">
        <f aca="false">'BP Mutuo'!O21</f>
        <v>#DIV/0!</v>
      </c>
      <c r="M72" s="140"/>
      <c r="N72" s="140"/>
      <c r="O72" s="140"/>
      <c r="P72" s="140"/>
      <c r="Q72" s="140"/>
      <c r="R72" s="140"/>
      <c r="S72" s="140"/>
      <c r="T72" s="140"/>
      <c r="U72" s="140"/>
      <c r="V72" s="197"/>
      <c r="W72" s="197"/>
      <c r="X72" s="197"/>
      <c r="Y72" s="197"/>
      <c r="Z72" s="211"/>
    </row>
    <row r="73" customFormat="false" ht="14.25" hidden="false" customHeight="true" outlineLevel="0" collapsed="false">
      <c r="C73" s="212" t="s">
        <v>398</v>
      </c>
      <c r="D73" s="213"/>
      <c r="E73" s="204" t="s">
        <v>399</v>
      </c>
      <c r="F73" s="204"/>
      <c r="G73" s="214" t="n">
        <f aca="false">'BP Mutuo'!K22</f>
        <v>0</v>
      </c>
      <c r="H73" s="210" t="e">
        <f aca="false">'BP Mutuo'!L22</f>
        <v>#DIV/0!</v>
      </c>
      <c r="I73" s="210" t="e">
        <f aca="false">'BP Mutuo'!M22</f>
        <v>#DIV/0!</v>
      </c>
      <c r="J73" s="210" t="e">
        <f aca="false">'BP Mutuo'!N22</f>
        <v>#DIV/0!</v>
      </c>
      <c r="K73" s="210" t="e">
        <f aca="false">'BP Mutuo'!O22</f>
        <v>#DIV/0!</v>
      </c>
      <c r="M73" s="140"/>
      <c r="N73" s="140"/>
      <c r="O73" s="140"/>
      <c r="P73" s="140"/>
      <c r="Q73" s="140"/>
      <c r="R73" s="140"/>
      <c r="S73" s="140"/>
      <c r="T73" s="140"/>
      <c r="U73" s="140"/>
      <c r="V73" s="197"/>
      <c r="W73" s="197"/>
      <c r="X73" s="197"/>
      <c r="Y73" s="197"/>
      <c r="Z73" s="207"/>
    </row>
    <row r="74" customFormat="false" ht="13.5" hidden="false" customHeight="true" outlineLevel="0" collapsed="false">
      <c r="C74" s="212" t="s">
        <v>400</v>
      </c>
      <c r="D74" s="215" t="n">
        <v>1</v>
      </c>
      <c r="E74" s="204" t="s">
        <v>401</v>
      </c>
      <c r="F74" s="204"/>
      <c r="G74" s="205"/>
      <c r="H74" s="206"/>
      <c r="I74" s="205"/>
      <c r="J74" s="206"/>
      <c r="K74" s="205"/>
      <c r="M74" s="140"/>
      <c r="N74" s="140"/>
      <c r="O74" s="140"/>
      <c r="P74" s="140"/>
      <c r="Q74" s="140"/>
      <c r="R74" s="140"/>
      <c r="S74" s="140"/>
      <c r="T74" s="140"/>
      <c r="U74" s="140"/>
      <c r="V74" s="197"/>
      <c r="W74" s="197"/>
      <c r="X74" s="197"/>
      <c r="Y74" s="197"/>
      <c r="Z74" s="211"/>
    </row>
    <row r="75" customFormat="false" ht="13.5" hidden="false" customHeight="true" outlineLevel="0" collapsed="false">
      <c r="C75" s="216"/>
      <c r="D75" s="216"/>
      <c r="E75" s="204" t="s">
        <v>402</v>
      </c>
      <c r="F75" s="204"/>
      <c r="G75" s="205"/>
      <c r="H75" s="206"/>
      <c r="I75" s="205"/>
      <c r="J75" s="206"/>
      <c r="K75" s="205"/>
      <c r="M75" s="140"/>
      <c r="N75" s="140"/>
      <c r="O75" s="140"/>
      <c r="P75" s="140"/>
      <c r="Q75" s="140"/>
      <c r="R75" s="140"/>
      <c r="S75" s="140"/>
      <c r="T75" s="140"/>
      <c r="U75" s="140"/>
      <c r="V75" s="197"/>
      <c r="W75" s="197"/>
      <c r="X75" s="197"/>
      <c r="Y75" s="197"/>
      <c r="Z75" s="211"/>
    </row>
    <row r="76" customFormat="false" ht="13.5" hidden="false" customHeight="true" outlineLevel="0" collapsed="false">
      <c r="C76" s="212" t="s">
        <v>403</v>
      </c>
      <c r="D76" s="217"/>
      <c r="E76" s="204" t="s">
        <v>404</v>
      </c>
      <c r="F76" s="204"/>
      <c r="G76" s="205"/>
      <c r="H76" s="206"/>
      <c r="I76" s="205"/>
      <c r="J76" s="206"/>
      <c r="K76" s="205"/>
      <c r="M76" s="140"/>
      <c r="N76" s="140"/>
      <c r="O76" s="140"/>
      <c r="P76" s="140"/>
      <c r="Q76" s="140"/>
      <c r="R76" s="140"/>
      <c r="S76" s="140"/>
      <c r="T76" s="140"/>
      <c r="U76" s="140"/>
      <c r="V76" s="197"/>
      <c r="W76" s="197"/>
      <c r="X76" s="197"/>
      <c r="Y76" s="197"/>
      <c r="Z76" s="211"/>
    </row>
    <row r="77" customFormat="false" ht="13.5" hidden="false" customHeight="true" outlineLevel="0" collapsed="false">
      <c r="E77" s="204" t="s">
        <v>405</v>
      </c>
      <c r="F77" s="204"/>
      <c r="G77" s="205"/>
      <c r="H77" s="206"/>
      <c r="I77" s="205"/>
      <c r="J77" s="206"/>
      <c r="K77" s="205"/>
      <c r="M77" s="140"/>
      <c r="N77" s="140"/>
      <c r="O77" s="140"/>
      <c r="P77" s="140"/>
      <c r="Q77" s="140"/>
      <c r="R77" s="140"/>
      <c r="S77" s="140"/>
      <c r="T77" s="140"/>
      <c r="U77" s="140"/>
      <c r="V77" s="197"/>
      <c r="W77" s="197"/>
      <c r="X77" s="197"/>
      <c r="Y77" s="197"/>
      <c r="Z77" s="211"/>
    </row>
    <row r="78" customFormat="false" ht="13.5" hidden="false" customHeight="true" outlineLevel="0" collapsed="false">
      <c r="E78" s="218" t="s">
        <v>100</v>
      </c>
      <c r="F78" s="218"/>
      <c r="G78" s="219" t="e">
        <f aca="false">SUM(G71,G74:G77)-SUM(G72:G73)</f>
        <v>#DIV/0!</v>
      </c>
      <c r="H78" s="219" t="e">
        <f aca="false">SUM(H71,H74:H77)-SUM(H72:H73)</f>
        <v>#DIV/0!</v>
      </c>
      <c r="I78" s="219" t="e">
        <f aca="false">SUM(I71,I74:I77)-SUM(I72:I73)</f>
        <v>#DIV/0!</v>
      </c>
      <c r="J78" s="219" t="e">
        <f aca="false">SUM(J71,J74:J77)-SUM(J72:J73)</f>
        <v>#DIV/0!</v>
      </c>
      <c r="K78" s="219" t="e">
        <f aca="false">SUM(K71,K74:K77)-SUM(K72:K73)</f>
        <v>#DIV/0!</v>
      </c>
      <c r="M78" s="140"/>
      <c r="N78" s="140"/>
      <c r="O78" s="140"/>
      <c r="P78" s="140"/>
      <c r="Q78" s="140"/>
      <c r="R78" s="140"/>
      <c r="S78" s="140"/>
      <c r="T78" s="140"/>
      <c r="U78" s="140"/>
      <c r="V78" s="197"/>
      <c r="W78" s="197"/>
      <c r="X78" s="197"/>
      <c r="Y78" s="197"/>
      <c r="Z78" s="211"/>
    </row>
    <row r="79" customFormat="false" ht="15" hidden="false" customHeight="false" outlineLevel="0" collapsed="false">
      <c r="M79" s="140"/>
      <c r="N79" s="140"/>
      <c r="O79" s="140"/>
      <c r="P79" s="140"/>
      <c r="Q79" s="140"/>
      <c r="R79" s="140"/>
      <c r="S79" s="140"/>
      <c r="T79" s="140"/>
      <c r="U79" s="140"/>
      <c r="V79" s="197"/>
      <c r="W79" s="197"/>
      <c r="X79" s="197"/>
      <c r="Y79" s="197"/>
      <c r="Z79" s="220"/>
    </row>
    <row r="80" customFormat="false" ht="15" hidden="false" customHeight="false" outlineLevel="0" collapsed="false">
      <c r="G80" s="123"/>
      <c r="H80" s="123"/>
      <c r="I80" s="123"/>
      <c r="J80" s="123"/>
      <c r="K80" s="123"/>
      <c r="M80" s="140"/>
      <c r="N80" s="140"/>
      <c r="O80" s="140"/>
      <c r="P80" s="140"/>
      <c r="Q80" s="140"/>
      <c r="R80" s="140"/>
      <c r="S80" s="140"/>
      <c r="T80" s="140"/>
      <c r="U80" s="140"/>
      <c r="V80" s="197"/>
      <c r="W80" s="197"/>
      <c r="X80" s="197"/>
      <c r="Y80" s="197"/>
      <c r="Z80" s="220"/>
    </row>
    <row r="81" customFormat="false" ht="15" hidden="false" customHeight="false" outlineLevel="0" collapsed="false">
      <c r="F81" s="120"/>
      <c r="G81" s="221"/>
      <c r="H81" s="221"/>
      <c r="I81" s="221"/>
      <c r="J81" s="221"/>
      <c r="K81" s="221"/>
      <c r="M81" s="140"/>
      <c r="N81" s="140"/>
      <c r="O81" s="140"/>
      <c r="P81" s="140"/>
      <c r="Q81" s="140"/>
      <c r="R81" s="140"/>
      <c r="S81" s="140"/>
      <c r="T81" s="140"/>
      <c r="U81" s="140"/>
      <c r="V81" s="197"/>
      <c r="W81" s="197"/>
      <c r="X81" s="197"/>
      <c r="Y81" s="197"/>
      <c r="Z81" s="211"/>
    </row>
    <row r="82" customFormat="false" ht="15" hidden="true" customHeight="false" outlineLevel="0" collapsed="false">
      <c r="F82" s="120"/>
      <c r="G82" s="221"/>
      <c r="H82" s="221"/>
      <c r="I82" s="221"/>
      <c r="J82" s="221"/>
      <c r="K82" s="221"/>
      <c r="M82" s="197"/>
      <c r="N82" s="197"/>
      <c r="O82" s="197"/>
      <c r="P82" s="197"/>
      <c r="Q82" s="197"/>
      <c r="R82" s="197"/>
      <c r="S82" s="197"/>
      <c r="T82" s="197"/>
      <c r="U82" s="197"/>
      <c r="V82" s="197"/>
      <c r="W82" s="197"/>
      <c r="X82" s="197"/>
      <c r="Y82" s="197"/>
      <c r="Z82" s="211"/>
    </row>
    <row r="83" customFormat="false" ht="15" hidden="true" customHeight="false" outlineLevel="0" collapsed="false">
      <c r="G83" s="222"/>
      <c r="H83" s="222"/>
      <c r="I83" s="222"/>
      <c r="J83" s="222"/>
      <c r="K83" s="222"/>
      <c r="M83" s="211"/>
      <c r="N83" s="211"/>
      <c r="O83" s="211"/>
      <c r="P83" s="223"/>
      <c r="Q83" s="224"/>
      <c r="R83" s="224"/>
      <c r="S83" s="225"/>
      <c r="T83" s="224"/>
      <c r="U83" s="211"/>
      <c r="V83" s="211"/>
      <c r="W83" s="211"/>
      <c r="X83" s="211"/>
      <c r="Y83" s="220"/>
      <c r="Z83" s="211"/>
    </row>
    <row r="84" customFormat="false" ht="15" hidden="true" customHeight="false" outlineLevel="0" collapsed="false">
      <c r="M84" s="211"/>
      <c r="N84" s="211"/>
      <c r="O84" s="211"/>
      <c r="P84" s="223"/>
      <c r="Q84" s="224"/>
      <c r="R84" s="224"/>
      <c r="S84" s="224"/>
      <c r="T84" s="226"/>
      <c r="U84" s="211"/>
      <c r="V84" s="211"/>
      <c r="W84" s="211"/>
      <c r="X84" s="211"/>
      <c r="Y84" s="220"/>
      <c r="Z84" s="211"/>
    </row>
    <row r="85" customFormat="false" ht="15" hidden="true" customHeight="false" outlineLevel="0" collapsed="false">
      <c r="M85" s="211"/>
      <c r="N85" s="211"/>
      <c r="O85" s="211"/>
      <c r="P85" s="223"/>
      <c r="Q85" s="224"/>
      <c r="R85" s="224"/>
      <c r="S85" s="224"/>
      <c r="T85" s="224"/>
      <c r="U85" s="211"/>
      <c r="V85" s="211"/>
      <c r="W85" s="211"/>
      <c r="X85" s="211"/>
      <c r="Y85" s="220"/>
      <c r="Z85" s="211"/>
    </row>
    <row r="86" customFormat="false" ht="15" hidden="true" customHeight="false" outlineLevel="0" collapsed="false">
      <c r="F86" s="0" t="str">
        <f aca="false">'3_Investimenti Mat e Immat'!H88</f>
        <v>Ammortamenti</v>
      </c>
      <c r="M86" s="211"/>
      <c r="N86" s="207"/>
      <c r="O86" s="207"/>
      <c r="P86" s="207"/>
      <c r="Q86" s="207"/>
      <c r="R86" s="207"/>
      <c r="S86" s="207"/>
      <c r="T86" s="207"/>
      <c r="U86" s="220"/>
      <c r="V86" s="207"/>
      <c r="W86" s="207"/>
      <c r="X86" s="207"/>
      <c r="Y86" s="220"/>
      <c r="Z86" s="207"/>
    </row>
    <row r="87" customFormat="false" ht="22.05" hidden="true" customHeight="false" outlineLevel="0" collapsed="false">
      <c r="F87" s="0" t="str">
        <f aca="false">'3_Investimenti Mat e Immat'!H89</f>
        <v>Totale beni materiali</v>
      </c>
      <c r="G87" s="227" t="n">
        <f aca="false">'3_Investimenti Mat e Immat'!I89</f>
        <v>0</v>
      </c>
      <c r="M87" s="211"/>
      <c r="N87" s="228"/>
      <c r="O87" s="211"/>
      <c r="P87" s="211"/>
      <c r="Q87" s="211"/>
      <c r="R87" s="211"/>
      <c r="S87" s="211"/>
      <c r="T87" s="211"/>
      <c r="U87" s="220"/>
      <c r="V87" s="220"/>
      <c r="W87" s="211"/>
      <c r="X87" s="211"/>
      <c r="Y87" s="220"/>
      <c r="Z87" s="211"/>
    </row>
    <row r="88" customFormat="false" ht="15" hidden="true" customHeight="false" outlineLevel="0" collapsed="false">
      <c r="F88" s="0" t="str">
        <f aca="false">'3_Investimenti Mat e Immat'!H90</f>
        <v>Totale bestiame</v>
      </c>
      <c r="G88" s="0" t="n">
        <f aca="false">'3_Investimenti Mat e Immat'!I90</f>
        <v>0</v>
      </c>
      <c r="M88" s="211"/>
      <c r="N88" s="207"/>
      <c r="O88" s="207"/>
      <c r="P88" s="207"/>
      <c r="Q88" s="207"/>
      <c r="R88" s="207"/>
      <c r="S88" s="207"/>
      <c r="T88" s="207"/>
      <c r="U88" s="220"/>
      <c r="V88" s="207"/>
      <c r="W88" s="207"/>
      <c r="X88" s="207"/>
      <c r="Y88" s="220"/>
      <c r="Z88" s="207"/>
    </row>
    <row r="89" customFormat="false" ht="15" hidden="true" customHeight="false" outlineLevel="0" collapsed="false">
      <c r="F89" s="0" t="str">
        <f aca="false">'3_Investimenti Mat e Immat'!H91</f>
        <v>Totale immateriali</v>
      </c>
      <c r="G89" s="0" t="n">
        <f aca="false">'3_Investimenti Mat e Immat'!I91</f>
        <v>0</v>
      </c>
      <c r="M89" s="211"/>
      <c r="N89" s="211"/>
      <c r="O89" s="211"/>
      <c r="P89" s="211"/>
      <c r="Q89" s="211"/>
      <c r="R89" s="211"/>
      <c r="S89" s="211"/>
      <c r="T89" s="211"/>
      <c r="U89" s="220"/>
      <c r="V89" s="211"/>
      <c r="W89" s="211"/>
      <c r="X89" s="211"/>
      <c r="Y89" s="220"/>
      <c r="Z89" s="211"/>
    </row>
    <row r="90" customFormat="false" ht="15" hidden="true" customHeight="false" outlineLevel="0" collapsed="false">
      <c r="M90" s="211"/>
      <c r="N90" s="229"/>
      <c r="O90" s="230"/>
      <c r="P90" s="230"/>
      <c r="Q90" s="230"/>
      <c r="R90" s="230"/>
      <c r="S90" s="230"/>
      <c r="T90" s="230"/>
      <c r="U90" s="220"/>
      <c r="V90" s="211"/>
      <c r="W90" s="211"/>
      <c r="X90" s="211"/>
      <c r="Y90" s="220"/>
      <c r="Z90" s="220"/>
    </row>
    <row r="91" customFormat="false" ht="15" hidden="true" customHeight="false" outlineLevel="0" collapsed="false">
      <c r="M91" s="211"/>
      <c r="N91" s="229"/>
      <c r="O91" s="230"/>
      <c r="P91" s="230"/>
      <c r="Q91" s="230"/>
      <c r="R91" s="230"/>
      <c r="S91" s="230"/>
      <c r="T91" s="230"/>
      <c r="U91" s="220"/>
      <c r="V91" s="220"/>
      <c r="W91" s="220"/>
      <c r="X91" s="220"/>
      <c r="Y91" s="220"/>
      <c r="Z91" s="220"/>
    </row>
    <row r="92" customFormat="false" ht="15" hidden="true" customHeight="false" outlineLevel="0" collapsed="false">
      <c r="M92" s="211"/>
      <c r="N92" s="211"/>
      <c r="O92" s="231"/>
      <c r="P92" s="232"/>
      <c r="Q92" s="211"/>
      <c r="R92" s="211"/>
      <c r="S92" s="211"/>
      <c r="T92" s="211"/>
      <c r="U92" s="220"/>
      <c r="V92" s="211"/>
      <c r="W92" s="211"/>
      <c r="X92" s="211"/>
      <c r="Y92" s="220"/>
      <c r="Z92" s="211"/>
    </row>
    <row r="93" customFormat="false" ht="15" hidden="true" customHeight="false" outlineLevel="0" collapsed="false">
      <c r="M93" s="211"/>
      <c r="N93" s="211"/>
      <c r="O93" s="231"/>
      <c r="P93" s="232"/>
      <c r="Q93" s="211"/>
      <c r="R93" s="211"/>
      <c r="S93" s="211"/>
      <c r="T93" s="211"/>
      <c r="U93" s="220"/>
      <c r="V93" s="211"/>
      <c r="W93" s="211"/>
      <c r="X93" s="211"/>
      <c r="Y93" s="220"/>
      <c r="Z93" s="211"/>
    </row>
    <row r="94" customFormat="false" ht="15" hidden="true" customHeight="false" outlineLevel="0" collapsed="false">
      <c r="M94" s="211"/>
      <c r="N94" s="211"/>
      <c r="O94" s="231"/>
      <c r="P94" s="232"/>
      <c r="Q94" s="211"/>
      <c r="R94" s="211"/>
      <c r="S94" s="211"/>
      <c r="T94" s="211"/>
      <c r="U94" s="220"/>
      <c r="V94" s="211"/>
      <c r="W94" s="211"/>
      <c r="X94" s="211"/>
      <c r="Y94" s="220"/>
      <c r="Z94" s="211"/>
    </row>
    <row r="95" customFormat="false" ht="15" hidden="true" customHeight="false" outlineLevel="0" collapsed="false">
      <c r="M95" s="211"/>
      <c r="N95" s="211"/>
      <c r="O95" s="231"/>
      <c r="P95" s="232"/>
      <c r="Q95" s="211"/>
      <c r="R95" s="211"/>
      <c r="S95" s="211"/>
      <c r="T95" s="211"/>
      <c r="U95" s="220"/>
      <c r="V95" s="211"/>
      <c r="W95" s="211"/>
      <c r="X95" s="211"/>
      <c r="Y95" s="220"/>
      <c r="Z95" s="211"/>
    </row>
    <row r="96" customFormat="false" ht="15" hidden="true" customHeight="false" outlineLevel="0" collapsed="false">
      <c r="M96" s="211"/>
      <c r="N96" s="211"/>
      <c r="O96" s="231"/>
      <c r="P96" s="232"/>
      <c r="Q96" s="211"/>
      <c r="R96" s="211"/>
      <c r="S96" s="211"/>
      <c r="T96" s="211"/>
      <c r="U96" s="220"/>
      <c r="V96" s="211"/>
      <c r="W96" s="211"/>
      <c r="X96" s="211"/>
      <c r="Y96" s="220"/>
      <c r="Z96" s="211"/>
    </row>
    <row r="97" customFormat="false" ht="15" hidden="true" customHeight="false" outlineLevel="0" collapsed="false">
      <c r="M97" s="211"/>
      <c r="N97" s="211"/>
      <c r="O97" s="231"/>
      <c r="P97" s="232"/>
      <c r="Q97" s="211"/>
      <c r="R97" s="211"/>
      <c r="S97" s="211"/>
      <c r="T97" s="211"/>
      <c r="U97" s="220"/>
      <c r="V97" s="211"/>
      <c r="W97" s="211"/>
      <c r="X97" s="211"/>
      <c r="Y97" s="220"/>
      <c r="Z97" s="211"/>
    </row>
    <row r="98" customFormat="false" ht="15" hidden="true" customHeight="false" outlineLevel="0" collapsed="false">
      <c r="M98" s="211"/>
      <c r="N98" s="211"/>
      <c r="O98" s="231"/>
      <c r="P98" s="232"/>
      <c r="Q98" s="211"/>
      <c r="R98" s="211"/>
      <c r="S98" s="211"/>
      <c r="T98" s="211"/>
      <c r="U98" s="220"/>
      <c r="V98" s="211"/>
      <c r="W98" s="211"/>
      <c r="X98" s="211"/>
      <c r="Y98" s="220"/>
      <c r="Z98" s="211"/>
    </row>
    <row r="99" customFormat="false" ht="15" hidden="true" customHeight="false" outlineLevel="0" collapsed="false">
      <c r="M99" s="211"/>
      <c r="N99" s="211"/>
      <c r="O99" s="231"/>
      <c r="P99" s="232"/>
      <c r="Q99" s="211"/>
      <c r="R99" s="211"/>
      <c r="S99" s="211"/>
      <c r="T99" s="211"/>
      <c r="U99" s="220"/>
      <c r="V99" s="211"/>
      <c r="W99" s="211"/>
      <c r="X99" s="211"/>
      <c r="Y99" s="220"/>
      <c r="Z99" s="211"/>
    </row>
    <row r="100" customFormat="false" ht="15" hidden="true" customHeight="false" outlineLevel="0" collapsed="false">
      <c r="M100" s="211"/>
      <c r="N100" s="211"/>
      <c r="O100" s="231"/>
      <c r="P100" s="232"/>
      <c r="Q100" s="211"/>
      <c r="R100" s="211"/>
      <c r="S100" s="211"/>
      <c r="T100" s="211"/>
      <c r="U100" s="220"/>
      <c r="V100" s="211"/>
      <c r="W100" s="211"/>
      <c r="X100" s="211"/>
      <c r="Y100" s="220"/>
      <c r="Z100" s="211"/>
    </row>
    <row r="101" customFormat="false" ht="15" hidden="true" customHeight="false" outlineLevel="0" collapsed="false">
      <c r="M101" s="211"/>
      <c r="N101" s="211"/>
      <c r="O101" s="231"/>
      <c r="P101" s="232"/>
      <c r="Q101" s="211"/>
      <c r="R101" s="211"/>
      <c r="S101" s="211"/>
      <c r="T101" s="211"/>
      <c r="U101" s="220"/>
      <c r="V101" s="211"/>
      <c r="W101" s="211"/>
      <c r="X101" s="211"/>
      <c r="Y101" s="220"/>
      <c r="Z101" s="211"/>
    </row>
    <row r="102" customFormat="false" ht="15" hidden="true" customHeight="false" outlineLevel="0" collapsed="false">
      <c r="M102" s="211"/>
      <c r="N102" s="211"/>
      <c r="O102" s="231"/>
      <c r="P102" s="232"/>
      <c r="Q102" s="211"/>
      <c r="R102" s="211"/>
      <c r="S102" s="211"/>
      <c r="T102" s="211"/>
      <c r="U102" s="220"/>
      <c r="V102" s="211"/>
      <c r="W102" s="211"/>
      <c r="X102" s="211"/>
      <c r="Y102" s="220"/>
      <c r="Z102" s="211"/>
    </row>
    <row r="103" customFormat="false" ht="15" hidden="true" customHeight="false" outlineLevel="0" collapsed="false">
      <c r="M103" s="211"/>
      <c r="N103" s="211"/>
      <c r="O103" s="231"/>
      <c r="P103" s="232"/>
      <c r="Q103" s="211"/>
      <c r="R103" s="211"/>
      <c r="S103" s="211"/>
      <c r="T103" s="211"/>
      <c r="U103" s="220"/>
      <c r="V103" s="211"/>
      <c r="W103" s="211"/>
      <c r="X103" s="211"/>
      <c r="Y103" s="220"/>
      <c r="Z103" s="211"/>
    </row>
    <row r="104" customFormat="false" ht="15" hidden="true" customHeight="false" outlineLevel="0" collapsed="false">
      <c r="M104" s="211"/>
      <c r="N104" s="211"/>
      <c r="O104" s="231"/>
      <c r="P104" s="232"/>
      <c r="Q104" s="211"/>
      <c r="R104" s="211"/>
      <c r="S104" s="211"/>
      <c r="T104" s="211"/>
      <c r="U104" s="220"/>
      <c r="V104" s="211"/>
      <c r="W104" s="211"/>
      <c r="X104" s="211"/>
      <c r="Y104" s="220"/>
      <c r="Z104" s="211"/>
    </row>
    <row r="105" customFormat="false" ht="15" hidden="true" customHeight="false" outlineLevel="0" collapsed="false">
      <c r="M105" s="211"/>
      <c r="N105" s="211"/>
      <c r="O105" s="231"/>
      <c r="P105" s="232"/>
      <c r="Q105" s="211"/>
      <c r="R105" s="211"/>
      <c r="S105" s="211"/>
      <c r="T105" s="211"/>
      <c r="U105" s="220"/>
      <c r="V105" s="211"/>
      <c r="W105" s="211"/>
      <c r="X105" s="211"/>
      <c r="Y105" s="220"/>
      <c r="Z105" s="211"/>
    </row>
    <row r="106" customFormat="false" ht="15" hidden="true" customHeight="false" outlineLevel="0" collapsed="false">
      <c r="M106" s="211"/>
      <c r="N106" s="211"/>
      <c r="O106" s="231"/>
      <c r="P106" s="232"/>
      <c r="Q106" s="211"/>
      <c r="R106" s="211"/>
      <c r="S106" s="211"/>
      <c r="T106" s="211"/>
      <c r="U106" s="220"/>
      <c r="V106" s="211"/>
      <c r="W106" s="211"/>
      <c r="X106" s="211"/>
      <c r="Y106" s="220"/>
      <c r="Z106" s="211"/>
    </row>
    <row r="107" customFormat="false" ht="15" hidden="true" customHeight="false" outlineLevel="0" collapsed="false">
      <c r="M107" s="211"/>
      <c r="N107" s="211"/>
      <c r="O107" s="231"/>
      <c r="P107" s="232"/>
      <c r="Q107" s="211"/>
      <c r="R107" s="211"/>
      <c r="S107" s="211"/>
      <c r="T107" s="211"/>
      <c r="U107" s="220"/>
      <c r="V107" s="211"/>
      <c r="W107" s="211"/>
      <c r="X107" s="211"/>
      <c r="Y107" s="220"/>
      <c r="Z107" s="211"/>
    </row>
    <row r="108" customFormat="false" ht="15" hidden="true" customHeight="false" outlineLevel="0" collapsed="false">
      <c r="M108" s="211"/>
      <c r="N108" s="211"/>
      <c r="O108" s="231"/>
      <c r="P108" s="232"/>
      <c r="Q108" s="211"/>
      <c r="R108" s="211"/>
      <c r="S108" s="211"/>
      <c r="T108" s="211"/>
      <c r="U108" s="220"/>
      <c r="V108" s="211"/>
      <c r="W108" s="211"/>
      <c r="X108" s="211"/>
      <c r="Y108" s="220"/>
      <c r="Z108" s="211"/>
    </row>
    <row r="109" customFormat="false" ht="15" hidden="true" customHeight="false" outlineLevel="0" collapsed="false">
      <c r="M109" s="211"/>
      <c r="N109" s="211"/>
      <c r="O109" s="231"/>
      <c r="P109" s="232"/>
      <c r="Q109" s="211"/>
      <c r="R109" s="230"/>
      <c r="S109" s="211"/>
      <c r="T109" s="211"/>
      <c r="U109" s="211"/>
      <c r="V109" s="211"/>
      <c r="W109" s="211"/>
      <c r="X109" s="211" t="n">
        <f aca="false">R96</f>
        <v>0</v>
      </c>
      <c r="Y109" s="220"/>
      <c r="Z109" s="211"/>
    </row>
    <row r="110" customFormat="false" ht="15" hidden="true" customHeight="false" outlineLevel="0" collapsed="false">
      <c r="M110" s="211"/>
      <c r="N110" s="211"/>
      <c r="O110" s="231"/>
      <c r="P110" s="232"/>
      <c r="Q110" s="211"/>
      <c r="R110" s="230"/>
      <c r="S110" s="211"/>
      <c r="T110" s="211"/>
      <c r="U110" s="211"/>
      <c r="V110" s="211"/>
      <c r="W110" s="211"/>
      <c r="X110" s="211" t="n">
        <f aca="false">S96</f>
        <v>0</v>
      </c>
      <c r="Y110" s="220"/>
      <c r="Z110" s="211"/>
    </row>
    <row r="111" customFormat="false" ht="15" hidden="true" customHeight="false" outlineLevel="0" collapsed="false">
      <c r="M111" s="211"/>
      <c r="N111" s="211"/>
      <c r="O111" s="231"/>
      <c r="P111" s="232"/>
      <c r="Q111" s="211"/>
      <c r="R111" s="211"/>
      <c r="S111" s="211"/>
      <c r="T111" s="211"/>
      <c r="U111" s="220"/>
      <c r="V111" s="211"/>
      <c r="W111" s="211"/>
      <c r="X111" s="211"/>
      <c r="Y111" s="220"/>
      <c r="Z111" s="211"/>
    </row>
    <row r="112" customFormat="false" ht="15" hidden="true" customHeight="false" outlineLevel="0" collapsed="false">
      <c r="M112" s="211"/>
      <c r="N112" s="211"/>
      <c r="O112" s="231"/>
      <c r="P112" s="232"/>
      <c r="Q112" s="211"/>
      <c r="R112" s="211"/>
      <c r="S112" s="211"/>
      <c r="T112" s="211"/>
      <c r="U112" s="220"/>
      <c r="V112" s="211"/>
      <c r="W112" s="211"/>
      <c r="X112" s="211"/>
      <c r="Y112" s="220"/>
      <c r="Z112" s="211"/>
    </row>
    <row r="113" customFormat="false" ht="15" hidden="true" customHeight="false" outlineLevel="0" collapsed="false">
      <c r="M113" s="211"/>
      <c r="N113" s="211"/>
      <c r="O113" s="231"/>
      <c r="P113" s="232"/>
      <c r="Q113" s="211"/>
      <c r="R113" s="211"/>
      <c r="S113" s="211"/>
      <c r="T113" s="211"/>
      <c r="U113" s="220"/>
      <c r="V113" s="211"/>
      <c r="W113" s="211"/>
      <c r="X113" s="211"/>
      <c r="Y113" s="220"/>
      <c r="Z113" s="211"/>
    </row>
    <row r="114" customFormat="false" ht="15" hidden="true" customHeight="false" outlineLevel="0" collapsed="false">
      <c r="M114" s="211"/>
      <c r="N114" s="211"/>
      <c r="O114" s="231"/>
      <c r="P114" s="232"/>
      <c r="Q114" s="211"/>
      <c r="R114" s="211"/>
      <c r="S114" s="211"/>
      <c r="T114" s="211"/>
      <c r="U114" s="220"/>
      <c r="V114" s="211"/>
      <c r="W114" s="211"/>
      <c r="X114" s="211"/>
      <c r="Y114" s="220"/>
      <c r="Z114" s="211"/>
    </row>
    <row r="115" customFormat="false" ht="15" hidden="false" customHeight="false" outlineLevel="0" collapsed="false">
      <c r="M115" s="211"/>
      <c r="N115" s="211"/>
      <c r="O115" s="231"/>
      <c r="P115" s="232"/>
      <c r="Q115" s="211"/>
      <c r="R115" s="211"/>
      <c r="S115" s="211"/>
      <c r="T115" s="211"/>
      <c r="U115" s="220"/>
      <c r="V115" s="211"/>
      <c r="W115" s="211"/>
      <c r="X115" s="211"/>
      <c r="Y115" s="220"/>
      <c r="Z115" s="211"/>
    </row>
    <row r="116" customFormat="false" ht="15" hidden="false" customHeight="false" outlineLevel="0" collapsed="false">
      <c r="M116" s="211"/>
      <c r="N116" s="211"/>
      <c r="O116" s="231"/>
      <c r="P116" s="232"/>
      <c r="Q116" s="211"/>
      <c r="R116" s="211"/>
      <c r="S116" s="211"/>
      <c r="T116" s="211"/>
      <c r="U116" s="220"/>
      <c r="V116" s="211"/>
      <c r="W116" s="211"/>
      <c r="X116" s="211"/>
      <c r="Y116" s="220"/>
      <c r="Z116" s="211"/>
    </row>
    <row r="117" customFormat="false" ht="15" hidden="false" customHeight="false" outlineLevel="0" collapsed="false">
      <c r="M117" s="211"/>
      <c r="N117" s="211"/>
      <c r="O117" s="231"/>
      <c r="P117" s="232"/>
      <c r="Q117" s="211"/>
      <c r="R117" s="211"/>
      <c r="S117" s="211"/>
      <c r="T117" s="211"/>
      <c r="U117" s="220"/>
      <c r="V117" s="211"/>
      <c r="W117" s="211"/>
      <c r="X117" s="211"/>
      <c r="Y117" s="220"/>
      <c r="Z117" s="211"/>
    </row>
    <row r="118" customFormat="false" ht="15" hidden="false" customHeight="false" outlineLevel="0" collapsed="false">
      <c r="M118" s="211"/>
      <c r="N118" s="211"/>
      <c r="O118" s="231"/>
      <c r="P118" s="232"/>
      <c r="Q118" s="211"/>
      <c r="R118" s="211"/>
      <c r="S118" s="211"/>
      <c r="T118" s="211"/>
      <c r="U118" s="220"/>
      <c r="V118" s="211"/>
      <c r="W118" s="211"/>
      <c r="X118" s="211"/>
      <c r="Y118" s="220"/>
      <c r="Z118" s="211"/>
    </row>
    <row r="119" customFormat="false" ht="15" hidden="false" customHeight="false" outlineLevel="0" collapsed="false">
      <c r="M119" s="211"/>
      <c r="N119" s="211"/>
      <c r="O119" s="231"/>
      <c r="P119" s="232"/>
      <c r="Q119" s="211"/>
      <c r="R119" s="211"/>
      <c r="S119" s="211"/>
      <c r="T119" s="211"/>
      <c r="U119" s="220"/>
      <c r="V119" s="211"/>
      <c r="W119" s="211"/>
      <c r="X119" s="211"/>
      <c r="Y119" s="220"/>
      <c r="Z119" s="211"/>
    </row>
  </sheetData>
  <sheetProtection algorithmName="SHA-512" hashValue="jF6ICOCnBAqszRCyvVFSpivlmpmPZNxej0gppWJcEZDlgoM6pAzQ05mib5fbfrLjiPNxxKpXvisJyFddpNIGwA==" saltValue="mzLab6zgZGRWXtf11PxtkA==" spinCount="100000" sheet="true" selectLockedCells="true"/>
  <mergeCells count="17">
    <mergeCell ref="C12:F12"/>
    <mergeCell ref="G15:K15"/>
    <mergeCell ref="M17:T26"/>
    <mergeCell ref="G60:K60"/>
    <mergeCell ref="M68:U81"/>
    <mergeCell ref="E69:K69"/>
    <mergeCell ref="E70:F70"/>
    <mergeCell ref="B71:D71"/>
    <mergeCell ref="E71:F71"/>
    <mergeCell ref="E72:F72"/>
    <mergeCell ref="E73:F73"/>
    <mergeCell ref="E74:F74"/>
    <mergeCell ref="C75:D75"/>
    <mergeCell ref="E75:F75"/>
    <mergeCell ref="E76:F76"/>
    <mergeCell ref="E77:F77"/>
    <mergeCell ref="E78:F78"/>
  </mergeCells>
  <conditionalFormatting sqref="L19:L52">
    <cfRule type="expression" priority="2" aboveAverage="0" equalAverage="0" bottom="0" percent="0" rank="0" text="" dxfId="0">
      <formula>IF($L$19&lt;&gt;0,"")</formula>
    </cfRule>
  </conditionalFormatting>
  <dataValidations count="1">
    <dataValidation allowBlank="true" errorStyle="stop" operator="between" showDropDown="false" showErrorMessage="true" showInputMessage="true" sqref="D62:D64" type="list">
      <formula1>$L$230:$L$232</formula1>
      <formula2>0</formula2>
    </dataValidation>
  </dataValidations>
  <printOptions headings="false" gridLines="false" gridLinesSet="true" horizontalCentered="false" verticalCentered="false"/>
  <pageMargins left="0.708333333333333" right="0.708333333333333" top="2.36736111111111" bottom="0.748611111111111" header="0.315277777777778" footer="0.315277777777778"/>
  <pageSetup paperSize="9" scale="100" fitToWidth="1" fitToHeight="1"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Y269"/>
  <sheetViews>
    <sheetView showFormulas="false" showGridLines="false" showRowColHeaders="false" showZeros="true" rightToLeft="false" tabSelected="false" showOutlineSymbols="true" defaultGridColor="true" view="normal" topLeftCell="A124" colorId="64" zoomScale="100" zoomScaleNormal="100" zoomScalePageLayoutView="85" workbookViewId="0">
      <selection pane="topLeft" activeCell="D126" activeCellId="0" sqref="D126"/>
    </sheetView>
  </sheetViews>
  <sheetFormatPr defaultColWidth="8.6796875" defaultRowHeight="15" customHeight="true" zeroHeight="false" outlineLevelRow="0" outlineLevelCol="0"/>
  <cols>
    <col collapsed="false" customWidth="true" hidden="false" outlineLevel="0" max="2" min="2" style="233" width="9.14"/>
    <col collapsed="false" customWidth="true" hidden="false" outlineLevel="0" max="3" min="3" style="0" width="52.86"/>
    <col collapsed="false" customWidth="true" hidden="false" outlineLevel="0" max="8" min="4" style="0" width="16.14"/>
    <col collapsed="false" customWidth="true" hidden="true" outlineLevel="0" max="9" min="9" style="0" width="16.14"/>
    <col collapsed="false" customWidth="true" hidden="false" outlineLevel="0" max="10" min="10" style="0" width="15.29"/>
    <col collapsed="false" customWidth="true" hidden="false" outlineLevel="0" max="12" min="12" style="0" width="39.71"/>
    <col collapsed="false" customWidth="true" hidden="false" outlineLevel="0" max="18" min="18" style="0" width="10.14"/>
  </cols>
  <sheetData>
    <row r="1" customFormat="false" ht="23.25" hidden="false" customHeight="true" outlineLevel="0" collapsed="false">
      <c r="C1" s="91" t="s">
        <v>406</v>
      </c>
      <c r="D1" s="91"/>
      <c r="E1" s="91"/>
      <c r="F1" s="91"/>
    </row>
    <row r="3" customFormat="false" ht="15.75" hidden="false" customHeight="true" outlineLevel="0" collapsed="false">
      <c r="D3" s="123"/>
      <c r="E3" s="123"/>
      <c r="F3" s="123"/>
      <c r="G3" s="123"/>
      <c r="H3" s="123"/>
      <c r="I3" s="123"/>
    </row>
    <row r="4" customFormat="false" ht="15.75" hidden="false" customHeight="true" outlineLevel="0" collapsed="false">
      <c r="C4" s="234" t="s">
        <v>407</v>
      </c>
      <c r="D4" s="234" t="s">
        <v>121</v>
      </c>
      <c r="E4" s="234"/>
      <c r="F4" s="234"/>
      <c r="G4" s="234"/>
      <c r="H4" s="234"/>
      <c r="I4" s="234"/>
      <c r="J4" s="234" t="s">
        <v>344</v>
      </c>
      <c r="K4" s="235"/>
      <c r="L4" s="236" t="s">
        <v>408</v>
      </c>
      <c r="M4" s="236"/>
      <c r="N4" s="236"/>
      <c r="O4" s="236"/>
      <c r="P4" s="236"/>
      <c r="Q4" s="236"/>
    </row>
    <row r="5" customFormat="false" ht="15.75" hidden="false" customHeight="true" outlineLevel="0" collapsed="false">
      <c r="C5" s="234"/>
      <c r="D5" s="234"/>
      <c r="E5" s="234"/>
      <c r="F5" s="234"/>
      <c r="G5" s="234"/>
      <c r="H5" s="234"/>
      <c r="I5" s="234"/>
      <c r="J5" s="234"/>
      <c r="K5" s="235"/>
      <c r="L5" s="236"/>
      <c r="M5" s="236"/>
      <c r="N5" s="236"/>
      <c r="O5" s="236"/>
      <c r="P5" s="236"/>
      <c r="Q5" s="236"/>
      <c r="R5" s="181"/>
      <c r="S5" s="181"/>
      <c r="T5" s="181"/>
      <c r="U5" s="181"/>
      <c r="V5" s="181"/>
      <c r="W5" s="237"/>
      <c r="X5" s="181"/>
    </row>
    <row r="6" customFormat="false" ht="15.75" hidden="false" customHeight="true" outlineLevel="0" collapsed="false">
      <c r="C6" s="238"/>
      <c r="D6" s="239"/>
      <c r="E6" s="239"/>
      <c r="F6" s="239"/>
      <c r="G6" s="239"/>
      <c r="H6" s="239"/>
      <c r="I6" s="239"/>
      <c r="J6" s="240"/>
      <c r="K6" s="235"/>
      <c r="L6" s="236"/>
      <c r="M6" s="236"/>
      <c r="N6" s="236"/>
      <c r="O6" s="236"/>
      <c r="P6" s="236"/>
      <c r="Q6" s="236"/>
      <c r="R6" s="241"/>
      <c r="S6" s="241"/>
      <c r="T6" s="241"/>
      <c r="U6" s="241"/>
      <c r="V6" s="241"/>
      <c r="W6" s="241"/>
    </row>
    <row r="7" customFormat="false" ht="15.75" hidden="false" customHeight="true" outlineLevel="0" collapsed="false">
      <c r="C7" s="238"/>
      <c r="D7" s="239"/>
      <c r="E7" s="239"/>
      <c r="F7" s="239"/>
      <c r="G7" s="239"/>
      <c r="H7" s="239"/>
      <c r="I7" s="239"/>
      <c r="J7" s="240"/>
      <c r="K7" s="235"/>
      <c r="L7" s="236"/>
      <c r="M7" s="236"/>
      <c r="N7" s="236"/>
      <c r="O7" s="236"/>
      <c r="P7" s="236"/>
      <c r="Q7" s="236"/>
      <c r="R7" s="181"/>
      <c r="S7" s="181"/>
      <c r="T7" s="181"/>
      <c r="U7" s="181"/>
      <c r="V7" s="181"/>
      <c r="W7" s="237"/>
    </row>
    <row r="8" customFormat="false" ht="15.75" hidden="false" customHeight="true" outlineLevel="0" collapsed="false">
      <c r="C8" s="238"/>
      <c r="D8" s="242"/>
      <c r="E8" s="242"/>
      <c r="F8" s="242"/>
      <c r="G8" s="242"/>
      <c r="H8" s="242"/>
      <c r="I8" s="242"/>
      <c r="J8" s="240"/>
      <c r="K8" s="235"/>
      <c r="L8" s="236"/>
      <c r="M8" s="236"/>
      <c r="N8" s="236"/>
      <c r="O8" s="236"/>
      <c r="P8" s="236"/>
      <c r="Q8" s="236"/>
      <c r="R8" s="181"/>
      <c r="S8" s="181"/>
      <c r="T8" s="181"/>
      <c r="U8" s="181"/>
      <c r="V8" s="181"/>
      <c r="W8" s="237"/>
    </row>
    <row r="9" customFormat="false" ht="15.75" hidden="false" customHeight="true" outlineLevel="0" collapsed="false">
      <c r="C9" s="238"/>
      <c r="D9" s="242"/>
      <c r="E9" s="242"/>
      <c r="F9" s="242"/>
      <c r="G9" s="242"/>
      <c r="H9" s="242"/>
      <c r="I9" s="242"/>
      <c r="J9" s="240"/>
      <c r="K9" s="235"/>
      <c r="L9" s="236"/>
      <c r="M9" s="236"/>
      <c r="N9" s="236"/>
      <c r="O9" s="236"/>
      <c r="P9" s="236"/>
      <c r="Q9" s="236"/>
      <c r="R9" s="181"/>
      <c r="S9" s="181"/>
      <c r="T9" s="181"/>
      <c r="U9" s="181"/>
      <c r="V9" s="181"/>
      <c r="W9" s="237"/>
    </row>
    <row r="10" customFormat="false" ht="15.75" hidden="false" customHeight="true" outlineLevel="0" collapsed="false">
      <c r="C10" s="238"/>
      <c r="D10" s="239"/>
      <c r="E10" s="239"/>
      <c r="F10" s="239"/>
      <c r="G10" s="239"/>
      <c r="H10" s="239"/>
      <c r="I10" s="239"/>
      <c r="J10" s="240"/>
      <c r="K10" s="235"/>
      <c r="L10" s="236"/>
      <c r="M10" s="236"/>
      <c r="N10" s="236"/>
      <c r="O10" s="236"/>
      <c r="P10" s="236"/>
      <c r="Q10" s="236"/>
    </row>
    <row r="11" customFormat="false" ht="15.75" hidden="false" customHeight="true" outlineLevel="0" collapsed="false">
      <c r="C11" s="238"/>
      <c r="D11" s="239"/>
      <c r="E11" s="239"/>
      <c r="F11" s="239"/>
      <c r="G11" s="239"/>
      <c r="H11" s="239"/>
      <c r="I11" s="239"/>
      <c r="J11" s="240"/>
      <c r="K11" s="235"/>
      <c r="L11" s="236"/>
      <c r="M11" s="236"/>
      <c r="N11" s="236"/>
      <c r="O11" s="236"/>
      <c r="P11" s="236"/>
      <c r="Q11" s="236"/>
    </row>
    <row r="12" customFormat="false" ht="15.75" hidden="false" customHeight="true" outlineLevel="0" collapsed="false">
      <c r="C12" s="238"/>
      <c r="D12" s="239"/>
      <c r="E12" s="239"/>
      <c r="F12" s="239"/>
      <c r="G12" s="239"/>
      <c r="H12" s="239"/>
      <c r="I12" s="239"/>
      <c r="J12" s="240"/>
      <c r="K12" s="235"/>
      <c r="L12" s="236"/>
      <c r="M12" s="236"/>
      <c r="N12" s="236"/>
      <c r="O12" s="236"/>
      <c r="P12" s="236"/>
      <c r="Q12" s="236"/>
    </row>
    <row r="13" customFormat="false" ht="15.75" hidden="false" customHeight="true" outlineLevel="0" collapsed="false">
      <c r="C13" s="238"/>
      <c r="D13" s="242"/>
      <c r="E13" s="242"/>
      <c r="F13" s="242"/>
      <c r="G13" s="242"/>
      <c r="H13" s="242"/>
      <c r="I13" s="242"/>
      <c r="J13" s="240"/>
      <c r="K13" s="235"/>
      <c r="L13" s="236"/>
      <c r="M13" s="236"/>
      <c r="N13" s="236"/>
      <c r="O13" s="236"/>
      <c r="P13" s="236"/>
      <c r="Q13" s="236"/>
    </row>
    <row r="14" customFormat="false" ht="15.75" hidden="false" customHeight="true" outlineLevel="0" collapsed="false">
      <c r="C14" s="238"/>
      <c r="D14" s="242"/>
      <c r="E14" s="242"/>
      <c r="F14" s="242"/>
      <c r="G14" s="242"/>
      <c r="H14" s="242"/>
      <c r="I14" s="242"/>
      <c r="J14" s="240"/>
      <c r="K14" s="235"/>
      <c r="L14" s="236"/>
      <c r="M14" s="236"/>
      <c r="N14" s="236"/>
      <c r="O14" s="236"/>
      <c r="P14" s="236"/>
      <c r="Q14" s="236"/>
    </row>
    <row r="15" customFormat="false" ht="15.75" hidden="false" customHeight="true" outlineLevel="0" collapsed="false">
      <c r="C15" s="238"/>
      <c r="D15" s="239"/>
      <c r="E15" s="239"/>
      <c r="F15" s="239"/>
      <c r="G15" s="239"/>
      <c r="H15" s="239"/>
      <c r="I15" s="239"/>
      <c r="J15" s="240"/>
      <c r="K15" s="235"/>
      <c r="L15" s="236"/>
      <c r="M15" s="236"/>
      <c r="N15" s="236"/>
      <c r="O15" s="236"/>
      <c r="P15" s="236"/>
      <c r="Q15" s="236"/>
    </row>
    <row r="16" customFormat="false" ht="15.75" hidden="false" customHeight="true" outlineLevel="0" collapsed="false">
      <c r="C16" s="238"/>
      <c r="D16" s="239"/>
      <c r="E16" s="239"/>
      <c r="F16" s="239"/>
      <c r="G16" s="239"/>
      <c r="H16" s="239"/>
      <c r="I16" s="239"/>
      <c r="J16" s="240"/>
      <c r="K16" s="235"/>
      <c r="L16" s="236"/>
      <c r="M16" s="236"/>
      <c r="N16" s="236"/>
      <c r="O16" s="236"/>
      <c r="P16" s="236"/>
      <c r="Q16" s="236"/>
    </row>
    <row r="17" customFormat="false" ht="15.75" hidden="false" customHeight="true" outlineLevel="0" collapsed="false">
      <c r="C17" s="238"/>
      <c r="D17" s="239"/>
      <c r="E17" s="239"/>
      <c r="F17" s="239"/>
      <c r="G17" s="239"/>
      <c r="H17" s="239"/>
      <c r="I17" s="239"/>
      <c r="J17" s="240"/>
      <c r="K17" s="235"/>
      <c r="L17" s="235"/>
      <c r="M17" s="235"/>
      <c r="N17" s="235"/>
    </row>
    <row r="18" customFormat="false" ht="15" hidden="false" customHeight="false" outlineLevel="0" collapsed="false">
      <c r="C18" s="34"/>
      <c r="D18" s="34"/>
      <c r="E18" s="34"/>
      <c r="F18" s="34"/>
      <c r="G18" s="34"/>
      <c r="H18" s="34"/>
      <c r="I18" s="34"/>
    </row>
    <row r="19" customFormat="false" ht="26.25" hidden="false" customHeight="true" outlineLevel="0" collapsed="false">
      <c r="C19" s="243"/>
      <c r="D19" s="34"/>
      <c r="E19" s="34"/>
      <c r="F19" s="34"/>
      <c r="G19" s="34"/>
      <c r="H19" s="34"/>
      <c r="I19" s="34"/>
    </row>
    <row r="20" customFormat="false" ht="15" hidden="false" customHeight="false" outlineLevel="0" collapsed="false">
      <c r="C20" s="34"/>
      <c r="D20" s="34"/>
      <c r="E20" s="34"/>
      <c r="F20" s="34"/>
      <c r="G20" s="34"/>
      <c r="H20" s="34"/>
      <c r="I20" s="34"/>
      <c r="L20" s="78"/>
      <c r="M20" s="166" t="n">
        <f aca="false">$C6</f>
        <v>0</v>
      </c>
      <c r="N20" s="166" t="n">
        <f aca="false">C7</f>
        <v>0</v>
      </c>
      <c r="O20" s="166" t="n">
        <f aca="false">C8</f>
        <v>0</v>
      </c>
      <c r="P20" s="166" t="n">
        <f aca="false">C9</f>
        <v>0</v>
      </c>
      <c r="Q20" s="166" t="n">
        <f aca="false">C10</f>
        <v>0</v>
      </c>
      <c r="R20" s="166" t="n">
        <f aca="false">C11</f>
        <v>0</v>
      </c>
      <c r="S20" s="166" t="n">
        <f aca="false">C12</f>
        <v>0</v>
      </c>
      <c r="T20" s="166" t="n">
        <f aca="false">C13</f>
        <v>0</v>
      </c>
      <c r="U20" s="166" t="n">
        <f aca="false">C14</f>
        <v>0</v>
      </c>
      <c r="V20" s="166" t="n">
        <f aca="false">C15</f>
        <v>0</v>
      </c>
      <c r="W20" s="166" t="n">
        <f aca="false">C16</f>
        <v>0</v>
      </c>
      <c r="X20" s="166" t="n">
        <f aca="false">C17</f>
        <v>0</v>
      </c>
      <c r="Y20" s="78"/>
    </row>
    <row r="21" customFormat="false" ht="23.25" hidden="false" customHeight="true" outlineLevel="0" collapsed="false">
      <c r="C21" s="91" t="s">
        <v>409</v>
      </c>
      <c r="D21" s="91"/>
      <c r="E21" s="91"/>
      <c r="F21" s="91"/>
      <c r="G21" s="123"/>
      <c r="H21" s="123"/>
      <c r="I21" s="123"/>
      <c r="L21" s="244"/>
      <c r="M21" s="245" t="n">
        <f aca="false">J6</f>
        <v>0</v>
      </c>
      <c r="N21" s="245" t="n">
        <f aca="false">J7</f>
        <v>0</v>
      </c>
      <c r="O21" s="245" t="n">
        <f aca="false">J8</f>
        <v>0</v>
      </c>
      <c r="P21" s="245" t="n">
        <f aca="false">J9</f>
        <v>0</v>
      </c>
      <c r="Q21" s="245" t="n">
        <f aca="false">J10</f>
        <v>0</v>
      </c>
      <c r="R21" s="245" t="n">
        <f aca="false">J11</f>
        <v>0</v>
      </c>
      <c r="S21" s="245" t="n">
        <f aca="false">J12</f>
        <v>0</v>
      </c>
      <c r="T21" s="245" t="n">
        <f aca="false">J13</f>
        <v>0</v>
      </c>
      <c r="U21" s="166" t="n">
        <f aca="false">J14</f>
        <v>0</v>
      </c>
      <c r="V21" s="166" t="n">
        <f aca="false">J15</f>
        <v>0</v>
      </c>
      <c r="W21" s="166" t="n">
        <f aca="false">J16</f>
        <v>0</v>
      </c>
      <c r="X21" s="166" t="n">
        <f aca="false">J17</f>
        <v>0</v>
      </c>
      <c r="Y21" s="78"/>
    </row>
    <row r="22" customFormat="false" ht="15.75" hidden="false" customHeight="true" outlineLevel="0" collapsed="false">
      <c r="C22" s="34"/>
      <c r="D22" s="123"/>
      <c r="E22" s="123"/>
      <c r="F22" s="123"/>
      <c r="G22" s="123"/>
      <c r="H22" s="123"/>
      <c r="I22" s="123"/>
      <c r="L22" s="246"/>
      <c r="M22" s="166"/>
      <c r="N22" s="166"/>
      <c r="O22" s="166"/>
      <c r="P22" s="166"/>
      <c r="Q22" s="166"/>
      <c r="R22" s="166"/>
      <c r="S22" s="166"/>
      <c r="T22" s="166"/>
      <c r="U22" s="166"/>
      <c r="V22" s="166"/>
      <c r="W22" s="166"/>
      <c r="X22" s="166"/>
      <c r="Y22" s="78"/>
    </row>
    <row r="23" customFormat="false" ht="15.75" hidden="false" customHeight="true" outlineLevel="0" collapsed="false">
      <c r="D23" s="171" t="s">
        <v>410</v>
      </c>
      <c r="E23" s="171"/>
      <c r="F23" s="171"/>
      <c r="G23" s="171"/>
      <c r="H23" s="171"/>
      <c r="I23" s="171"/>
      <c r="L23" s="197"/>
      <c r="M23" s="197"/>
      <c r="N23" s="197"/>
      <c r="O23" s="197"/>
      <c r="P23" s="197"/>
      <c r="Q23" s="197"/>
    </row>
    <row r="24" customFormat="false" ht="31.5" hidden="false" customHeight="true" outlineLevel="0" collapsed="false">
      <c r="C24" s="247" t="s">
        <v>411</v>
      </c>
      <c r="D24" s="248" t="s">
        <v>412</v>
      </c>
      <c r="E24" s="248" t="s">
        <v>413</v>
      </c>
      <c r="F24" s="248" t="s">
        <v>414</v>
      </c>
      <c r="G24" s="248" t="s">
        <v>415</v>
      </c>
      <c r="H24" s="248" t="s">
        <v>113</v>
      </c>
      <c r="I24" s="249"/>
      <c r="L24" s="140" t="s">
        <v>416</v>
      </c>
      <c r="M24" s="140"/>
      <c r="N24" s="140"/>
      <c r="O24" s="140"/>
      <c r="P24" s="140"/>
      <c r="Q24" s="140"/>
    </row>
    <row r="25" customFormat="false" ht="16.5" hidden="false" customHeight="true" outlineLevel="0" collapsed="false">
      <c r="B25" s="233" t="n">
        <f aca="false">J6</f>
        <v>0</v>
      </c>
      <c r="C25" s="250" t="n">
        <f aca="false">C6</f>
        <v>0</v>
      </c>
      <c r="D25" s="251"/>
      <c r="E25" s="251"/>
      <c r="F25" s="251"/>
      <c r="G25" s="251"/>
      <c r="H25" s="251"/>
      <c r="I25" s="252"/>
      <c r="L25" s="140"/>
      <c r="M25" s="140"/>
      <c r="N25" s="140"/>
      <c r="O25" s="140"/>
      <c r="P25" s="140"/>
      <c r="Q25" s="140"/>
    </row>
    <row r="26" customFormat="false" ht="15.75" hidden="false" customHeight="true" outlineLevel="0" collapsed="false">
      <c r="B26" s="233" t="n">
        <f aca="false">J7</f>
        <v>0</v>
      </c>
      <c r="C26" s="250" t="n">
        <f aca="false">C7</f>
        <v>0</v>
      </c>
      <c r="D26" s="251"/>
      <c r="E26" s="253"/>
      <c r="F26" s="253"/>
      <c r="G26" s="253"/>
      <c r="H26" s="253"/>
      <c r="I26" s="252"/>
      <c r="L26" s="140"/>
      <c r="M26" s="140"/>
      <c r="N26" s="140"/>
      <c r="O26" s="140"/>
      <c r="P26" s="140"/>
      <c r="Q26" s="140"/>
    </row>
    <row r="27" customFormat="false" ht="15.75" hidden="false" customHeight="true" outlineLevel="0" collapsed="false">
      <c r="B27" s="233" t="n">
        <f aca="false">J8</f>
        <v>0</v>
      </c>
      <c r="C27" s="250" t="n">
        <f aca="false">C8</f>
        <v>0</v>
      </c>
      <c r="D27" s="251"/>
      <c r="E27" s="253"/>
      <c r="F27" s="253"/>
      <c r="G27" s="253"/>
      <c r="H27" s="253"/>
      <c r="I27" s="252"/>
      <c r="L27" s="140"/>
      <c r="M27" s="140"/>
      <c r="N27" s="140"/>
      <c r="O27" s="140"/>
      <c r="P27" s="140"/>
      <c r="Q27" s="140"/>
    </row>
    <row r="28" customFormat="false" ht="15.75" hidden="false" customHeight="true" outlineLevel="0" collapsed="false">
      <c r="B28" s="233" t="n">
        <f aca="false">J9</f>
        <v>0</v>
      </c>
      <c r="C28" s="250" t="n">
        <f aca="false">C9</f>
        <v>0</v>
      </c>
      <c r="D28" s="251"/>
      <c r="E28" s="253"/>
      <c r="F28" s="253"/>
      <c r="G28" s="253"/>
      <c r="H28" s="253"/>
      <c r="I28" s="252"/>
      <c r="L28" s="140"/>
      <c r="M28" s="140"/>
      <c r="N28" s="140"/>
      <c r="O28" s="140"/>
      <c r="P28" s="140"/>
      <c r="Q28" s="140"/>
    </row>
    <row r="29" customFormat="false" ht="15.75" hidden="false" customHeight="true" outlineLevel="0" collapsed="false">
      <c r="B29" s="233" t="n">
        <f aca="false">J10</f>
        <v>0</v>
      </c>
      <c r="C29" s="250" t="n">
        <f aca="false">C10</f>
        <v>0</v>
      </c>
      <c r="D29" s="251"/>
      <c r="E29" s="253"/>
      <c r="F29" s="253"/>
      <c r="G29" s="253"/>
      <c r="H29" s="253"/>
      <c r="I29" s="252"/>
      <c r="L29" s="140"/>
      <c r="M29" s="140"/>
      <c r="N29" s="140"/>
      <c r="O29" s="140"/>
      <c r="P29" s="140"/>
      <c r="Q29" s="140"/>
    </row>
    <row r="30" customFormat="false" ht="15.75" hidden="false" customHeight="true" outlineLevel="0" collapsed="false">
      <c r="B30" s="233" t="n">
        <f aca="false">J11</f>
        <v>0</v>
      </c>
      <c r="C30" s="250" t="n">
        <f aca="false">C11</f>
        <v>0</v>
      </c>
      <c r="D30" s="251"/>
      <c r="E30" s="253"/>
      <c r="F30" s="253"/>
      <c r="G30" s="253"/>
      <c r="H30" s="253"/>
      <c r="I30" s="252"/>
      <c r="L30" s="140"/>
      <c r="M30" s="140"/>
      <c r="N30" s="140"/>
      <c r="O30" s="140"/>
      <c r="P30" s="140"/>
      <c r="Q30" s="140"/>
    </row>
    <row r="31" customFormat="false" ht="15.75" hidden="false" customHeight="true" outlineLevel="0" collapsed="false">
      <c r="B31" s="233" t="n">
        <f aca="false">J12</f>
        <v>0</v>
      </c>
      <c r="C31" s="250" t="n">
        <f aca="false">C12</f>
        <v>0</v>
      </c>
      <c r="D31" s="251"/>
      <c r="E31" s="253"/>
      <c r="F31" s="253"/>
      <c r="G31" s="253"/>
      <c r="H31" s="253"/>
      <c r="I31" s="252"/>
      <c r="L31" s="140"/>
      <c r="M31" s="140"/>
      <c r="N31" s="140"/>
      <c r="O31" s="140"/>
      <c r="P31" s="140"/>
      <c r="Q31" s="140"/>
    </row>
    <row r="32" customFormat="false" ht="15.75" hidden="false" customHeight="true" outlineLevel="0" collapsed="false">
      <c r="B32" s="233" t="n">
        <f aca="false">J13</f>
        <v>0</v>
      </c>
      <c r="C32" s="250" t="n">
        <f aca="false">C13</f>
        <v>0</v>
      </c>
      <c r="D32" s="251"/>
      <c r="E32" s="253"/>
      <c r="F32" s="253"/>
      <c r="G32" s="253"/>
      <c r="H32" s="253"/>
      <c r="I32" s="252"/>
      <c r="L32" s="140"/>
      <c r="M32" s="140"/>
      <c r="N32" s="140"/>
      <c r="O32" s="140"/>
      <c r="P32" s="140"/>
      <c r="Q32" s="140"/>
    </row>
    <row r="33" customFormat="false" ht="15.75" hidden="false" customHeight="true" outlineLevel="0" collapsed="false">
      <c r="B33" s="233" t="n">
        <f aca="false">J14</f>
        <v>0</v>
      </c>
      <c r="C33" s="250" t="n">
        <f aca="false">C14</f>
        <v>0</v>
      </c>
      <c r="D33" s="251"/>
      <c r="E33" s="253"/>
      <c r="F33" s="253"/>
      <c r="G33" s="253"/>
      <c r="H33" s="253"/>
      <c r="I33" s="252"/>
      <c r="L33" s="140"/>
      <c r="M33" s="140"/>
      <c r="N33" s="140"/>
      <c r="O33" s="140"/>
      <c r="P33" s="140"/>
      <c r="Q33" s="140"/>
    </row>
    <row r="34" customFormat="false" ht="15.75" hidden="false" customHeight="true" outlineLevel="0" collapsed="false">
      <c r="B34" s="233" t="n">
        <f aca="false">J15</f>
        <v>0</v>
      </c>
      <c r="C34" s="250" t="n">
        <f aca="false">C15</f>
        <v>0</v>
      </c>
      <c r="D34" s="251"/>
      <c r="E34" s="253"/>
      <c r="F34" s="253"/>
      <c r="G34" s="253"/>
      <c r="H34" s="253"/>
      <c r="I34" s="252"/>
      <c r="L34" s="140"/>
      <c r="M34" s="140"/>
      <c r="N34" s="140"/>
      <c r="O34" s="140"/>
      <c r="P34" s="140"/>
      <c r="Q34" s="140"/>
    </row>
    <row r="35" customFormat="false" ht="15.75" hidden="false" customHeight="true" outlineLevel="0" collapsed="false">
      <c r="B35" s="233" t="n">
        <f aca="false">J16</f>
        <v>0</v>
      </c>
      <c r="C35" s="250" t="n">
        <f aca="false">C16</f>
        <v>0</v>
      </c>
      <c r="D35" s="251"/>
      <c r="E35" s="253"/>
      <c r="F35" s="253"/>
      <c r="G35" s="253"/>
      <c r="H35" s="253"/>
      <c r="I35" s="252"/>
      <c r="L35" s="140"/>
      <c r="M35" s="140"/>
      <c r="N35" s="140"/>
      <c r="O35" s="140"/>
      <c r="P35" s="140"/>
      <c r="Q35" s="140"/>
    </row>
    <row r="36" customFormat="false" ht="15.75" hidden="false" customHeight="true" outlineLevel="0" collapsed="false">
      <c r="B36" s="233" t="n">
        <f aca="false">J17</f>
        <v>0</v>
      </c>
      <c r="C36" s="250" t="n">
        <f aca="false">C17</f>
        <v>0</v>
      </c>
      <c r="D36" s="251"/>
      <c r="E36" s="251"/>
      <c r="F36" s="251"/>
      <c r="G36" s="251"/>
      <c r="H36" s="251"/>
      <c r="I36" s="252"/>
      <c r="L36" s="140"/>
      <c r="M36" s="140"/>
      <c r="N36" s="140"/>
      <c r="O36" s="140"/>
      <c r="P36" s="140"/>
      <c r="Q36" s="140"/>
    </row>
    <row r="37" customFormat="false" ht="15" hidden="false" customHeight="false" outlineLevel="0" collapsed="false">
      <c r="D37" s="123"/>
      <c r="E37" s="123"/>
      <c r="F37" s="123"/>
      <c r="G37" s="123"/>
      <c r="H37" s="123"/>
      <c r="I37" s="123"/>
    </row>
    <row r="38" customFormat="false" ht="30" hidden="false" customHeight="true" outlineLevel="0" collapsed="false">
      <c r="C38" s="91" t="s">
        <v>417</v>
      </c>
      <c r="D38" s="91"/>
      <c r="E38" s="91"/>
      <c r="F38" s="91"/>
      <c r="G38" s="91"/>
      <c r="H38" s="91"/>
      <c r="I38" s="91"/>
    </row>
    <row r="39" customFormat="false" ht="15.75" hidden="false" customHeight="true" outlineLevel="0" collapsed="false">
      <c r="C39" s="121" t="s">
        <v>418</v>
      </c>
      <c r="D39" s="123"/>
      <c r="E39" s="123"/>
      <c r="F39" s="123"/>
      <c r="G39" s="123"/>
      <c r="H39" s="123"/>
      <c r="I39" s="123"/>
      <c r="L39" s="175" t="s">
        <v>419</v>
      </c>
      <c r="M39" s="175"/>
      <c r="N39" s="175"/>
      <c r="O39" s="175"/>
      <c r="P39" s="175"/>
      <c r="Q39" s="175"/>
    </row>
    <row r="40" customFormat="false" ht="33" hidden="false" customHeight="true" outlineLevel="0" collapsed="false">
      <c r="C40" s="254" t="s">
        <v>411</v>
      </c>
      <c r="D40" s="255" t="str">
        <f aca="false">D24</f>
        <v>Vendita diretta</v>
      </c>
      <c r="E40" s="255" t="str">
        <f aca="false">E24</f>
        <v>Vendita negozi</v>
      </c>
      <c r="F40" s="255" t="str">
        <f aca="false">F24</f>
        <v>Grossisti, cooperative GDO</v>
      </c>
      <c r="G40" s="255" t="str">
        <f aca="false">G24</f>
        <v>Reimpiego aziendale</v>
      </c>
      <c r="H40" s="255" t="str">
        <f aca="false">H24</f>
        <v>Altro</v>
      </c>
      <c r="I40" s="255"/>
      <c r="L40" s="175"/>
      <c r="M40" s="175"/>
      <c r="N40" s="175"/>
      <c r="O40" s="175"/>
      <c r="P40" s="175"/>
      <c r="Q40" s="175"/>
    </row>
    <row r="41" customFormat="false" ht="16.5" hidden="false" customHeight="true" outlineLevel="0" collapsed="false">
      <c r="B41" s="233" t="n">
        <f aca="false">B58=J6</f>
        <v>1</v>
      </c>
      <c r="C41" s="256" t="n">
        <f aca="false">C6</f>
        <v>0</v>
      </c>
      <c r="D41" s="257"/>
      <c r="E41" s="257"/>
      <c r="F41" s="257"/>
      <c r="G41" s="179"/>
      <c r="H41" s="257"/>
      <c r="I41" s="179" t="s">
        <v>420</v>
      </c>
      <c r="L41" s="175"/>
      <c r="M41" s="175"/>
      <c r="N41" s="175"/>
      <c r="O41" s="175"/>
      <c r="P41" s="175"/>
      <c r="Q41" s="175"/>
    </row>
    <row r="42" customFormat="false" ht="15.75" hidden="false" customHeight="true" outlineLevel="0" collapsed="false">
      <c r="B42" s="233" t="n">
        <f aca="false">J7</f>
        <v>0</v>
      </c>
      <c r="C42" s="256" t="n">
        <f aca="false">C7</f>
        <v>0</v>
      </c>
      <c r="D42" s="257"/>
      <c r="E42" s="257"/>
      <c r="F42" s="257"/>
      <c r="G42" s="179"/>
      <c r="H42" s="257"/>
      <c r="I42" s="179"/>
      <c r="L42" s="175"/>
      <c r="M42" s="175"/>
      <c r="N42" s="175"/>
      <c r="O42" s="175"/>
      <c r="P42" s="175"/>
      <c r="Q42" s="175"/>
    </row>
    <row r="43" customFormat="false" ht="15.75" hidden="false" customHeight="true" outlineLevel="0" collapsed="false">
      <c r="B43" s="233" t="n">
        <f aca="false">J8</f>
        <v>0</v>
      </c>
      <c r="C43" s="256" t="n">
        <f aca="false">C8</f>
        <v>0</v>
      </c>
      <c r="D43" s="257"/>
      <c r="E43" s="257"/>
      <c r="F43" s="257"/>
      <c r="G43" s="179"/>
      <c r="H43" s="257"/>
      <c r="I43" s="179"/>
      <c r="L43" s="175"/>
      <c r="M43" s="175"/>
      <c r="N43" s="175"/>
      <c r="O43" s="175"/>
      <c r="P43" s="175"/>
      <c r="Q43" s="175"/>
    </row>
    <row r="44" customFormat="false" ht="15.75" hidden="false" customHeight="true" outlineLevel="0" collapsed="false">
      <c r="B44" s="233" t="n">
        <f aca="false">J9</f>
        <v>0</v>
      </c>
      <c r="C44" s="256" t="n">
        <f aca="false">C9</f>
        <v>0</v>
      </c>
      <c r="D44" s="257"/>
      <c r="E44" s="257"/>
      <c r="F44" s="257"/>
      <c r="G44" s="179"/>
      <c r="H44" s="257"/>
      <c r="I44" s="179"/>
      <c r="L44" s="175"/>
      <c r="M44" s="175"/>
      <c r="N44" s="175"/>
      <c r="O44" s="175"/>
      <c r="P44" s="175"/>
      <c r="Q44" s="175"/>
    </row>
    <row r="45" customFormat="false" ht="15.75" hidden="false" customHeight="true" outlineLevel="0" collapsed="false">
      <c r="B45" s="233" t="n">
        <f aca="false">J10</f>
        <v>0</v>
      </c>
      <c r="C45" s="256" t="n">
        <f aca="false">C10</f>
        <v>0</v>
      </c>
      <c r="D45" s="257"/>
      <c r="E45" s="257"/>
      <c r="F45" s="257"/>
      <c r="G45" s="179"/>
      <c r="H45" s="257"/>
      <c r="I45" s="179"/>
      <c r="L45" s="175"/>
      <c r="M45" s="175"/>
      <c r="N45" s="175"/>
      <c r="O45" s="175"/>
      <c r="P45" s="175"/>
      <c r="Q45" s="175"/>
    </row>
    <row r="46" customFormat="false" ht="15.75" hidden="false" customHeight="true" outlineLevel="0" collapsed="false">
      <c r="B46" s="233" t="n">
        <f aca="false">J11</f>
        <v>0</v>
      </c>
      <c r="C46" s="256" t="n">
        <f aca="false">C11</f>
        <v>0</v>
      </c>
      <c r="D46" s="257"/>
      <c r="E46" s="257"/>
      <c r="F46" s="257"/>
      <c r="G46" s="179"/>
      <c r="H46" s="257"/>
      <c r="I46" s="179"/>
      <c r="L46" s="175"/>
      <c r="M46" s="175"/>
      <c r="N46" s="175"/>
      <c r="O46" s="175"/>
      <c r="P46" s="175"/>
      <c r="Q46" s="175"/>
    </row>
    <row r="47" customFormat="false" ht="15.75" hidden="false" customHeight="true" outlineLevel="0" collapsed="false">
      <c r="B47" s="233" t="n">
        <f aca="false">J12</f>
        <v>0</v>
      </c>
      <c r="C47" s="256" t="n">
        <f aca="false">C12</f>
        <v>0</v>
      </c>
      <c r="D47" s="257"/>
      <c r="E47" s="257"/>
      <c r="F47" s="257"/>
      <c r="G47" s="179"/>
      <c r="H47" s="257"/>
      <c r="I47" s="179"/>
      <c r="L47" s="175"/>
      <c r="M47" s="175"/>
      <c r="N47" s="175"/>
      <c r="O47" s="175"/>
      <c r="P47" s="175"/>
      <c r="Q47" s="175"/>
    </row>
    <row r="48" customFormat="false" ht="15.75" hidden="false" customHeight="true" outlineLevel="0" collapsed="false">
      <c r="B48" s="233" t="n">
        <f aca="false">J13</f>
        <v>0</v>
      </c>
      <c r="C48" s="256" t="n">
        <f aca="false">C13</f>
        <v>0</v>
      </c>
      <c r="D48" s="257"/>
      <c r="E48" s="257"/>
      <c r="F48" s="257"/>
      <c r="G48" s="179"/>
      <c r="H48" s="257"/>
      <c r="I48" s="179"/>
      <c r="L48" s="175"/>
      <c r="M48" s="175"/>
      <c r="N48" s="175"/>
      <c r="O48" s="175"/>
      <c r="P48" s="175"/>
      <c r="Q48" s="175"/>
    </row>
    <row r="49" customFormat="false" ht="15.75" hidden="false" customHeight="true" outlineLevel="0" collapsed="false">
      <c r="B49" s="233" t="n">
        <f aca="false">J14</f>
        <v>0</v>
      </c>
      <c r="C49" s="256" t="n">
        <f aca="false">C14</f>
        <v>0</v>
      </c>
      <c r="D49" s="257"/>
      <c r="E49" s="257"/>
      <c r="F49" s="257"/>
      <c r="G49" s="179"/>
      <c r="H49" s="257"/>
      <c r="I49" s="179"/>
      <c r="L49" s="175"/>
      <c r="M49" s="175"/>
      <c r="N49" s="175"/>
      <c r="O49" s="175"/>
      <c r="P49" s="175"/>
      <c r="Q49" s="175"/>
    </row>
    <row r="50" customFormat="false" ht="15.75" hidden="false" customHeight="true" outlineLevel="0" collapsed="false">
      <c r="B50" s="233" t="n">
        <f aca="false">J15</f>
        <v>0</v>
      </c>
      <c r="C50" s="256" t="n">
        <f aca="false">C15</f>
        <v>0</v>
      </c>
      <c r="D50" s="257"/>
      <c r="E50" s="257"/>
      <c r="F50" s="257"/>
      <c r="G50" s="179"/>
      <c r="H50" s="257"/>
      <c r="I50" s="179"/>
      <c r="L50" s="175"/>
      <c r="M50" s="175"/>
      <c r="N50" s="175"/>
      <c r="O50" s="175"/>
      <c r="P50" s="175"/>
      <c r="Q50" s="175"/>
    </row>
    <row r="51" customFormat="false" ht="15.75" hidden="false" customHeight="true" outlineLevel="0" collapsed="false">
      <c r="B51" s="233" t="n">
        <f aca="false">J16</f>
        <v>0</v>
      </c>
      <c r="C51" s="256" t="n">
        <f aca="false">C16</f>
        <v>0</v>
      </c>
      <c r="D51" s="257"/>
      <c r="E51" s="257"/>
      <c r="F51" s="257"/>
      <c r="G51" s="179"/>
      <c r="H51" s="257"/>
      <c r="I51" s="179"/>
      <c r="L51" s="175"/>
      <c r="M51" s="175"/>
      <c r="N51" s="175"/>
      <c r="O51" s="175"/>
      <c r="P51" s="175"/>
      <c r="Q51" s="175"/>
    </row>
    <row r="52" customFormat="false" ht="15.75" hidden="false" customHeight="true" outlineLevel="0" collapsed="false">
      <c r="B52" s="233" t="n">
        <f aca="false">J17</f>
        <v>0</v>
      </c>
      <c r="C52" s="256" t="n">
        <f aca="false">C17</f>
        <v>0</v>
      </c>
      <c r="D52" s="257"/>
      <c r="E52" s="257"/>
      <c r="F52" s="257"/>
      <c r="G52" s="179"/>
      <c r="H52" s="257"/>
      <c r="I52" s="179"/>
      <c r="L52" s="175"/>
      <c r="M52" s="175"/>
      <c r="N52" s="175"/>
      <c r="O52" s="175"/>
      <c r="P52" s="175"/>
      <c r="Q52" s="175"/>
    </row>
    <row r="53" customFormat="false" ht="15" hidden="false" customHeight="false" outlineLevel="0" collapsed="false">
      <c r="D53" s="123"/>
      <c r="E53" s="123"/>
      <c r="F53" s="123"/>
      <c r="G53" s="121"/>
      <c r="H53" s="123"/>
      <c r="I53" s="123"/>
      <c r="L53" s="175"/>
      <c r="M53" s="175"/>
      <c r="N53" s="175"/>
      <c r="O53" s="175"/>
      <c r="P53" s="175"/>
      <c r="Q53" s="175"/>
    </row>
    <row r="54" customFormat="false" ht="39.75" hidden="false" customHeight="true" outlineLevel="0" collapsed="false">
      <c r="C54" s="91" t="s">
        <v>421</v>
      </c>
      <c r="D54" s="91"/>
      <c r="E54" s="91"/>
      <c r="F54" s="91"/>
      <c r="G54" s="91"/>
      <c r="H54" s="91"/>
      <c r="I54" s="91"/>
    </row>
    <row r="55" customFormat="false" ht="15" hidden="false" customHeight="true" outlineLevel="0" collapsed="false">
      <c r="C55" s="33" t="s">
        <v>422</v>
      </c>
      <c r="D55" s="33"/>
      <c r="E55" s="33"/>
      <c r="F55" s="33"/>
      <c r="G55" s="33"/>
      <c r="H55" s="33"/>
      <c r="I55" s="33"/>
    </row>
    <row r="56" customFormat="false" ht="15" hidden="false" customHeight="true" outlineLevel="0" collapsed="false">
      <c r="C56" s="33"/>
      <c r="D56" s="33"/>
      <c r="E56" s="33"/>
      <c r="F56" s="33"/>
      <c r="G56" s="33"/>
      <c r="H56" s="33"/>
      <c r="I56" s="33"/>
    </row>
    <row r="57" customFormat="false" ht="33" hidden="false" customHeight="true" outlineLevel="0" collapsed="false">
      <c r="C57" s="254" t="s">
        <v>411</v>
      </c>
      <c r="D57" s="255" t="str">
        <f aca="false">D40</f>
        <v>Vendita diretta</v>
      </c>
      <c r="E57" s="255" t="str">
        <f aca="false">E40</f>
        <v>Vendita negozi</v>
      </c>
      <c r="F57" s="255" t="str">
        <f aca="false">F40</f>
        <v>Grossisti, cooperative GDO</v>
      </c>
      <c r="G57" s="255" t="str">
        <f aca="false">G40</f>
        <v>Reimpiego aziendale</v>
      </c>
      <c r="H57" s="255" t="str">
        <f aca="false">H40</f>
        <v>Altro</v>
      </c>
      <c r="I57" s="255"/>
      <c r="J57" s="255" t="s">
        <v>423</v>
      </c>
      <c r="L57" s="140" t="s">
        <v>424</v>
      </c>
      <c r="M57" s="140"/>
      <c r="N57" s="140"/>
      <c r="O57" s="140"/>
      <c r="P57" s="140"/>
      <c r="Q57" s="140"/>
      <c r="R57" s="140"/>
    </row>
    <row r="58" customFormat="false" ht="15" hidden="false" customHeight="true" outlineLevel="0" collapsed="false">
      <c r="B58" s="233" t="n">
        <f aca="false">J6</f>
        <v>0</v>
      </c>
      <c r="C58" s="256" t="n">
        <f aca="false">C6</f>
        <v>0</v>
      </c>
      <c r="D58" s="258"/>
      <c r="E58" s="258"/>
      <c r="F58" s="258"/>
      <c r="G58" s="258"/>
      <c r="H58" s="258"/>
      <c r="I58" s="179"/>
      <c r="J58" s="259" t="n">
        <f aca="false">SUM(D58:I58)</f>
        <v>0</v>
      </c>
      <c r="L58" s="140"/>
      <c r="M58" s="140"/>
      <c r="N58" s="140"/>
      <c r="O58" s="140"/>
      <c r="P58" s="140"/>
      <c r="Q58" s="140"/>
      <c r="R58" s="140"/>
    </row>
    <row r="59" customFormat="false" ht="15" hidden="false" customHeight="true" outlineLevel="0" collapsed="false">
      <c r="B59" s="233" t="n">
        <f aca="false">J7</f>
        <v>0</v>
      </c>
      <c r="C59" s="256" t="n">
        <f aca="false">C7</f>
        <v>0</v>
      </c>
      <c r="D59" s="258"/>
      <c r="E59" s="258"/>
      <c r="F59" s="258"/>
      <c r="G59" s="258"/>
      <c r="H59" s="258"/>
      <c r="I59" s="179"/>
      <c r="J59" s="259" t="n">
        <f aca="false">SUM(D59:I59)</f>
        <v>0</v>
      </c>
      <c r="L59" s="140"/>
      <c r="M59" s="140"/>
      <c r="N59" s="140"/>
      <c r="O59" s="140"/>
      <c r="P59" s="140"/>
      <c r="Q59" s="140"/>
      <c r="R59" s="140"/>
    </row>
    <row r="60" customFormat="false" ht="15" hidden="false" customHeight="true" outlineLevel="0" collapsed="false">
      <c r="B60" s="233" t="n">
        <f aca="false">J8</f>
        <v>0</v>
      </c>
      <c r="C60" s="256" t="n">
        <f aca="false">C8</f>
        <v>0</v>
      </c>
      <c r="D60" s="258"/>
      <c r="E60" s="258"/>
      <c r="F60" s="258"/>
      <c r="G60" s="258"/>
      <c r="H60" s="258"/>
      <c r="I60" s="179"/>
      <c r="J60" s="259" t="n">
        <f aca="false">SUM(D60:I60)</f>
        <v>0</v>
      </c>
      <c r="L60" s="140"/>
      <c r="M60" s="140"/>
      <c r="N60" s="140"/>
      <c r="O60" s="140"/>
      <c r="P60" s="140"/>
      <c r="Q60" s="140"/>
      <c r="R60" s="140"/>
    </row>
    <row r="61" customFormat="false" ht="15" hidden="false" customHeight="true" outlineLevel="0" collapsed="false">
      <c r="B61" s="233" t="n">
        <f aca="false">J9</f>
        <v>0</v>
      </c>
      <c r="C61" s="256" t="n">
        <f aca="false">C9</f>
        <v>0</v>
      </c>
      <c r="D61" s="258"/>
      <c r="E61" s="258"/>
      <c r="F61" s="258"/>
      <c r="G61" s="258"/>
      <c r="H61" s="258"/>
      <c r="I61" s="179"/>
      <c r="J61" s="259" t="n">
        <f aca="false">SUM(D61:I61)</f>
        <v>0</v>
      </c>
      <c r="L61" s="140"/>
      <c r="M61" s="140"/>
      <c r="N61" s="140"/>
      <c r="O61" s="140"/>
      <c r="P61" s="140"/>
      <c r="Q61" s="140"/>
      <c r="R61" s="140"/>
    </row>
    <row r="62" customFormat="false" ht="15" hidden="false" customHeight="true" outlineLevel="0" collapsed="false">
      <c r="B62" s="233" t="n">
        <f aca="false">J10</f>
        <v>0</v>
      </c>
      <c r="C62" s="256" t="n">
        <f aca="false">C10</f>
        <v>0</v>
      </c>
      <c r="D62" s="258"/>
      <c r="E62" s="258"/>
      <c r="F62" s="258"/>
      <c r="G62" s="258"/>
      <c r="H62" s="258"/>
      <c r="I62" s="179"/>
      <c r="J62" s="259" t="n">
        <f aca="false">SUM(D62:I62)</f>
        <v>0</v>
      </c>
      <c r="L62" s="140"/>
      <c r="M62" s="140"/>
      <c r="N62" s="140"/>
      <c r="O62" s="140"/>
      <c r="P62" s="140"/>
      <c r="Q62" s="140"/>
      <c r="R62" s="140"/>
    </row>
    <row r="63" customFormat="false" ht="15" hidden="false" customHeight="true" outlineLevel="0" collapsed="false">
      <c r="B63" s="233" t="n">
        <f aca="false">J11</f>
        <v>0</v>
      </c>
      <c r="C63" s="256" t="n">
        <f aca="false">C11</f>
        <v>0</v>
      </c>
      <c r="D63" s="258"/>
      <c r="E63" s="258"/>
      <c r="F63" s="258"/>
      <c r="G63" s="258"/>
      <c r="H63" s="258"/>
      <c r="I63" s="179"/>
      <c r="J63" s="259" t="n">
        <f aca="false">SUM(D63:I63)</f>
        <v>0</v>
      </c>
      <c r="L63" s="140"/>
      <c r="M63" s="140"/>
      <c r="N63" s="140"/>
      <c r="O63" s="140"/>
      <c r="P63" s="140"/>
      <c r="Q63" s="140"/>
      <c r="R63" s="140"/>
    </row>
    <row r="64" customFormat="false" ht="15" hidden="false" customHeight="true" outlineLevel="0" collapsed="false">
      <c r="B64" s="233" t="n">
        <f aca="false">J12</f>
        <v>0</v>
      </c>
      <c r="C64" s="256" t="n">
        <f aca="false">C12</f>
        <v>0</v>
      </c>
      <c r="D64" s="258"/>
      <c r="E64" s="258"/>
      <c r="F64" s="258"/>
      <c r="G64" s="258"/>
      <c r="H64" s="258"/>
      <c r="I64" s="179"/>
      <c r="J64" s="259" t="n">
        <f aca="false">SUM(D64:I64)</f>
        <v>0</v>
      </c>
      <c r="L64" s="140"/>
      <c r="M64" s="140"/>
      <c r="N64" s="140"/>
      <c r="O64" s="140"/>
      <c r="P64" s="140"/>
      <c r="Q64" s="140"/>
      <c r="R64" s="140"/>
    </row>
    <row r="65" customFormat="false" ht="15" hidden="false" customHeight="true" outlineLevel="0" collapsed="false">
      <c r="B65" s="233" t="n">
        <f aca="false">J13</f>
        <v>0</v>
      </c>
      <c r="C65" s="256" t="n">
        <f aca="false">C13</f>
        <v>0</v>
      </c>
      <c r="D65" s="258"/>
      <c r="E65" s="258"/>
      <c r="F65" s="258"/>
      <c r="G65" s="258"/>
      <c r="H65" s="258"/>
      <c r="I65" s="179"/>
      <c r="J65" s="259" t="n">
        <f aca="false">SUM(D65:I65)</f>
        <v>0</v>
      </c>
      <c r="L65" s="140"/>
      <c r="M65" s="140"/>
      <c r="N65" s="140"/>
      <c r="O65" s="140"/>
      <c r="P65" s="140"/>
      <c r="Q65" s="140"/>
      <c r="R65" s="140"/>
    </row>
    <row r="66" customFormat="false" ht="15" hidden="false" customHeight="true" outlineLevel="0" collapsed="false">
      <c r="B66" s="233" t="n">
        <f aca="false">J14</f>
        <v>0</v>
      </c>
      <c r="C66" s="256" t="n">
        <f aca="false">C14</f>
        <v>0</v>
      </c>
      <c r="D66" s="258"/>
      <c r="E66" s="258"/>
      <c r="F66" s="258"/>
      <c r="G66" s="258"/>
      <c r="H66" s="258"/>
      <c r="I66" s="179"/>
      <c r="J66" s="259" t="n">
        <f aca="false">SUM(D66:I66)</f>
        <v>0</v>
      </c>
      <c r="L66" s="140"/>
      <c r="M66" s="140"/>
      <c r="N66" s="140"/>
      <c r="O66" s="140"/>
      <c r="P66" s="140"/>
      <c r="Q66" s="140"/>
      <c r="R66" s="140"/>
    </row>
    <row r="67" customFormat="false" ht="15" hidden="false" customHeight="true" outlineLevel="0" collapsed="false">
      <c r="B67" s="233" t="n">
        <f aca="false">J15</f>
        <v>0</v>
      </c>
      <c r="C67" s="256" t="n">
        <f aca="false">C15</f>
        <v>0</v>
      </c>
      <c r="D67" s="258"/>
      <c r="E67" s="258"/>
      <c r="F67" s="258"/>
      <c r="G67" s="258"/>
      <c r="H67" s="258"/>
      <c r="I67" s="179"/>
      <c r="J67" s="259" t="n">
        <f aca="false">SUM(D67:I67)</f>
        <v>0</v>
      </c>
      <c r="L67" s="140"/>
      <c r="M67" s="140"/>
      <c r="N67" s="140"/>
      <c r="O67" s="140"/>
      <c r="P67" s="140"/>
      <c r="Q67" s="140"/>
      <c r="R67" s="140"/>
    </row>
    <row r="68" customFormat="false" ht="15" hidden="false" customHeight="true" outlineLevel="0" collapsed="false">
      <c r="B68" s="233" t="n">
        <f aca="false">J16</f>
        <v>0</v>
      </c>
      <c r="C68" s="256" t="n">
        <f aca="false">C16</f>
        <v>0</v>
      </c>
      <c r="D68" s="258"/>
      <c r="E68" s="258"/>
      <c r="F68" s="258"/>
      <c r="G68" s="258"/>
      <c r="H68" s="258"/>
      <c r="I68" s="179"/>
      <c r="J68" s="259" t="n">
        <f aca="false">SUM(D68:I68)</f>
        <v>0</v>
      </c>
      <c r="L68" s="140"/>
      <c r="M68" s="140"/>
      <c r="N68" s="140"/>
      <c r="O68" s="140"/>
      <c r="P68" s="140"/>
      <c r="Q68" s="140"/>
      <c r="R68" s="140"/>
    </row>
    <row r="69" customFormat="false" ht="15" hidden="false" customHeight="true" outlineLevel="0" collapsed="false">
      <c r="B69" s="233" t="n">
        <f aca="false">J17</f>
        <v>0</v>
      </c>
      <c r="C69" s="256" t="n">
        <f aca="false">C17</f>
        <v>0</v>
      </c>
      <c r="D69" s="258"/>
      <c r="E69" s="258"/>
      <c r="F69" s="258"/>
      <c r="G69" s="258"/>
      <c r="H69" s="258"/>
      <c r="I69" s="179"/>
      <c r="J69" s="259" t="n">
        <f aca="false">SUM(D69:I69)</f>
        <v>0</v>
      </c>
      <c r="L69" s="140"/>
      <c r="M69" s="140"/>
      <c r="N69" s="140"/>
      <c r="O69" s="140"/>
      <c r="P69" s="140"/>
      <c r="Q69" s="140"/>
      <c r="R69" s="140"/>
    </row>
    <row r="70" customFormat="false" ht="15" hidden="true" customHeight="true" outlineLevel="0" collapsed="false">
      <c r="C70" s="260" t="s">
        <v>425</v>
      </c>
      <c r="D70" s="171"/>
      <c r="E70" s="178" t="n">
        <f aca="false">E69+2</f>
        <v>2</v>
      </c>
      <c r="F70" s="171"/>
      <c r="G70" s="171"/>
      <c r="H70" s="171"/>
      <c r="I70" s="171"/>
      <c r="J70" s="261" t="n">
        <f aca="false">SUM(D70:I70)</f>
        <v>2</v>
      </c>
      <c r="L70" s="140"/>
      <c r="M70" s="140"/>
      <c r="N70" s="140"/>
      <c r="O70" s="140"/>
      <c r="P70" s="140"/>
      <c r="Q70" s="140"/>
      <c r="R70" s="140"/>
    </row>
    <row r="71" customFormat="false" ht="15" hidden="false" customHeight="true" outlineLevel="0" collapsed="false">
      <c r="C71" s="33"/>
      <c r="D71" s="33"/>
      <c r="E71" s="33"/>
      <c r="F71" s="33"/>
      <c r="G71" s="33"/>
      <c r="H71" s="33"/>
      <c r="I71" s="33"/>
      <c r="L71" s="140"/>
      <c r="M71" s="140"/>
      <c r="N71" s="140"/>
      <c r="O71" s="140"/>
      <c r="P71" s="140"/>
      <c r="Q71" s="140"/>
      <c r="R71" s="140"/>
    </row>
    <row r="72" customFormat="false" ht="15" hidden="false" customHeight="true" outlineLevel="0" collapsed="false">
      <c r="C72" s="33" t="s">
        <v>426</v>
      </c>
      <c r="D72" s="33"/>
      <c r="E72" s="33"/>
      <c r="F72" s="33"/>
      <c r="G72" s="33"/>
      <c r="H72" s="33"/>
      <c r="I72" s="33"/>
      <c r="L72" s="140"/>
      <c r="M72" s="140"/>
      <c r="N72" s="140"/>
      <c r="O72" s="140"/>
      <c r="P72" s="140"/>
      <c r="Q72" s="140"/>
      <c r="R72" s="140"/>
    </row>
    <row r="73" customFormat="false" ht="15" hidden="false" customHeight="true" outlineLevel="0" collapsed="false">
      <c r="C73" s="33"/>
      <c r="D73" s="33"/>
      <c r="E73" s="33"/>
      <c r="F73" s="33"/>
      <c r="G73" s="33"/>
      <c r="H73" s="33"/>
      <c r="I73" s="33"/>
      <c r="L73" s="140"/>
      <c r="M73" s="140"/>
      <c r="N73" s="140"/>
      <c r="O73" s="140"/>
      <c r="P73" s="140"/>
      <c r="Q73" s="140"/>
      <c r="R73" s="140"/>
    </row>
    <row r="74" customFormat="false" ht="30.75" hidden="false" customHeight="true" outlineLevel="0" collapsed="false">
      <c r="C74" s="254" t="s">
        <v>411</v>
      </c>
      <c r="D74" s="255" t="str">
        <f aca="false">D57</f>
        <v>Vendita diretta</v>
      </c>
      <c r="E74" s="255" t="str">
        <f aca="false">E57</f>
        <v>Vendita negozi</v>
      </c>
      <c r="F74" s="255" t="str">
        <f aca="false">F57</f>
        <v>Grossisti, cooperative GDO</v>
      </c>
      <c r="G74" s="255" t="str">
        <f aca="false">G57</f>
        <v>Reimpiego aziendale</v>
      </c>
      <c r="H74" s="255" t="str">
        <f aca="false">H57</f>
        <v>Altro</v>
      </c>
      <c r="I74" s="255"/>
      <c r="J74" s="255" t="s">
        <v>423</v>
      </c>
      <c r="L74" s="140"/>
      <c r="M74" s="140"/>
      <c r="N74" s="140"/>
      <c r="O74" s="140"/>
      <c r="P74" s="140"/>
      <c r="Q74" s="140"/>
      <c r="R74" s="140"/>
    </row>
    <row r="75" customFormat="false" ht="15" hidden="false" customHeight="true" outlineLevel="0" collapsed="false">
      <c r="B75" s="233" t="n">
        <f aca="false">J6</f>
        <v>0</v>
      </c>
      <c r="C75" s="256" t="n">
        <f aca="false">C6</f>
        <v>0</v>
      </c>
      <c r="D75" s="262"/>
      <c r="E75" s="262"/>
      <c r="F75" s="262"/>
      <c r="G75" s="262"/>
      <c r="H75" s="262"/>
      <c r="I75" s="263"/>
      <c r="J75" s="259" t="n">
        <f aca="false">SUM(D75:I75)</f>
        <v>0</v>
      </c>
      <c r="L75" s="140"/>
      <c r="M75" s="140"/>
      <c r="N75" s="140"/>
      <c r="O75" s="140"/>
      <c r="P75" s="140"/>
      <c r="Q75" s="140"/>
      <c r="R75" s="140"/>
    </row>
    <row r="76" customFormat="false" ht="15" hidden="false" customHeight="true" outlineLevel="0" collapsed="false">
      <c r="B76" s="233" t="n">
        <f aca="false">J7</f>
        <v>0</v>
      </c>
      <c r="C76" s="256" t="n">
        <f aca="false">C7</f>
        <v>0</v>
      </c>
      <c r="D76" s="262"/>
      <c r="E76" s="262"/>
      <c r="F76" s="262"/>
      <c r="G76" s="262"/>
      <c r="H76" s="262"/>
      <c r="I76" s="263"/>
      <c r="J76" s="259" t="n">
        <f aca="false">SUM(D76:I76)</f>
        <v>0</v>
      </c>
      <c r="L76" s="140"/>
      <c r="M76" s="140"/>
      <c r="N76" s="140"/>
      <c r="O76" s="140"/>
      <c r="P76" s="140"/>
      <c r="Q76" s="140"/>
      <c r="R76" s="140"/>
    </row>
    <row r="77" customFormat="false" ht="15" hidden="false" customHeight="true" outlineLevel="0" collapsed="false">
      <c r="B77" s="233" t="n">
        <f aca="false">J8</f>
        <v>0</v>
      </c>
      <c r="C77" s="256" t="n">
        <f aca="false">C8</f>
        <v>0</v>
      </c>
      <c r="D77" s="262"/>
      <c r="E77" s="262"/>
      <c r="F77" s="262"/>
      <c r="G77" s="262"/>
      <c r="H77" s="262"/>
      <c r="I77" s="263"/>
      <c r="J77" s="259" t="n">
        <f aca="false">SUM(D77:I77)</f>
        <v>0</v>
      </c>
      <c r="L77" s="140"/>
      <c r="M77" s="140"/>
      <c r="N77" s="140"/>
      <c r="O77" s="140"/>
      <c r="P77" s="140"/>
      <c r="Q77" s="140"/>
      <c r="R77" s="140"/>
    </row>
    <row r="78" customFormat="false" ht="15" hidden="false" customHeight="true" outlineLevel="0" collapsed="false">
      <c r="B78" s="233" t="n">
        <f aca="false">J9</f>
        <v>0</v>
      </c>
      <c r="C78" s="256" t="n">
        <f aca="false">C9</f>
        <v>0</v>
      </c>
      <c r="D78" s="262"/>
      <c r="E78" s="262"/>
      <c r="F78" s="262"/>
      <c r="G78" s="262"/>
      <c r="H78" s="262"/>
      <c r="I78" s="263"/>
      <c r="J78" s="259" t="n">
        <f aca="false">SUM(D78:I78)</f>
        <v>0</v>
      </c>
      <c r="L78" s="140"/>
      <c r="M78" s="140"/>
      <c r="N78" s="140"/>
      <c r="O78" s="140"/>
      <c r="P78" s="140"/>
      <c r="Q78" s="140"/>
      <c r="R78" s="140"/>
    </row>
    <row r="79" customFormat="false" ht="15" hidden="false" customHeight="true" outlineLevel="0" collapsed="false">
      <c r="B79" s="233" t="n">
        <f aca="false">J10</f>
        <v>0</v>
      </c>
      <c r="C79" s="256" t="n">
        <f aca="false">C10</f>
        <v>0</v>
      </c>
      <c r="D79" s="262"/>
      <c r="E79" s="262"/>
      <c r="F79" s="262"/>
      <c r="G79" s="262"/>
      <c r="H79" s="262"/>
      <c r="I79" s="263"/>
      <c r="J79" s="259" t="n">
        <f aca="false">SUM(D79:I79)</f>
        <v>0</v>
      </c>
      <c r="L79" s="140"/>
      <c r="M79" s="140"/>
      <c r="N79" s="140"/>
      <c r="O79" s="140"/>
      <c r="P79" s="140"/>
      <c r="Q79" s="140"/>
      <c r="R79" s="140"/>
    </row>
    <row r="80" customFormat="false" ht="15" hidden="false" customHeight="true" outlineLevel="0" collapsed="false">
      <c r="B80" s="233" t="n">
        <f aca="false">J11</f>
        <v>0</v>
      </c>
      <c r="C80" s="256" t="n">
        <f aca="false">C11</f>
        <v>0</v>
      </c>
      <c r="D80" s="262"/>
      <c r="E80" s="262"/>
      <c r="F80" s="262"/>
      <c r="G80" s="262"/>
      <c r="H80" s="262"/>
      <c r="I80" s="263"/>
      <c r="J80" s="259" t="n">
        <f aca="false">SUM(D80:I80)</f>
        <v>0</v>
      </c>
      <c r="L80" s="140"/>
      <c r="M80" s="140"/>
      <c r="N80" s="140"/>
      <c r="O80" s="140"/>
      <c r="P80" s="140"/>
      <c r="Q80" s="140"/>
      <c r="R80" s="140"/>
    </row>
    <row r="81" customFormat="false" ht="15" hidden="false" customHeight="true" outlineLevel="0" collapsed="false">
      <c r="B81" s="233" t="n">
        <f aca="false">J12</f>
        <v>0</v>
      </c>
      <c r="C81" s="256" t="n">
        <f aca="false">C12</f>
        <v>0</v>
      </c>
      <c r="D81" s="262"/>
      <c r="E81" s="262"/>
      <c r="F81" s="262"/>
      <c r="G81" s="262"/>
      <c r="H81" s="262"/>
      <c r="I81" s="263"/>
      <c r="J81" s="259" t="n">
        <f aca="false">SUM(D81:I81)</f>
        <v>0</v>
      </c>
      <c r="L81" s="140"/>
      <c r="M81" s="140"/>
      <c r="N81" s="140"/>
      <c r="O81" s="140"/>
      <c r="P81" s="140"/>
      <c r="Q81" s="140"/>
      <c r="R81" s="140"/>
    </row>
    <row r="82" customFormat="false" ht="15" hidden="false" customHeight="true" outlineLevel="0" collapsed="false">
      <c r="B82" s="233" t="n">
        <f aca="false">J13</f>
        <v>0</v>
      </c>
      <c r="C82" s="256" t="n">
        <f aca="false">C13</f>
        <v>0</v>
      </c>
      <c r="D82" s="262"/>
      <c r="E82" s="262"/>
      <c r="F82" s="262"/>
      <c r="G82" s="262"/>
      <c r="H82" s="262"/>
      <c r="I82" s="263"/>
      <c r="J82" s="259" t="n">
        <f aca="false">SUM(D82:I82)</f>
        <v>0</v>
      </c>
      <c r="L82" s="140"/>
      <c r="M82" s="140"/>
      <c r="N82" s="140"/>
      <c r="O82" s="140"/>
      <c r="P82" s="140"/>
      <c r="Q82" s="140"/>
      <c r="R82" s="140"/>
    </row>
    <row r="83" customFormat="false" ht="15" hidden="false" customHeight="true" outlineLevel="0" collapsed="false">
      <c r="B83" s="233" t="n">
        <f aca="false">J14</f>
        <v>0</v>
      </c>
      <c r="C83" s="256" t="n">
        <f aca="false">C14</f>
        <v>0</v>
      </c>
      <c r="D83" s="262"/>
      <c r="E83" s="262"/>
      <c r="F83" s="262"/>
      <c r="G83" s="262"/>
      <c r="H83" s="262"/>
      <c r="I83" s="263"/>
      <c r="J83" s="259" t="n">
        <f aca="false">SUM(D83:I83)</f>
        <v>0</v>
      </c>
      <c r="L83" s="140"/>
      <c r="M83" s="140"/>
      <c r="N83" s="140"/>
      <c r="O83" s="140"/>
      <c r="P83" s="140"/>
      <c r="Q83" s="140"/>
      <c r="R83" s="140"/>
    </row>
    <row r="84" customFormat="false" ht="15" hidden="false" customHeight="true" outlineLevel="0" collapsed="false">
      <c r="B84" s="233" t="n">
        <f aca="false">J15</f>
        <v>0</v>
      </c>
      <c r="C84" s="256" t="n">
        <f aca="false">C15</f>
        <v>0</v>
      </c>
      <c r="D84" s="262"/>
      <c r="E84" s="262"/>
      <c r="F84" s="262"/>
      <c r="G84" s="262"/>
      <c r="H84" s="262"/>
      <c r="I84" s="263"/>
      <c r="J84" s="259" t="n">
        <f aca="false">SUM(D84:I84)</f>
        <v>0</v>
      </c>
      <c r="L84" s="140"/>
      <c r="M84" s="140"/>
      <c r="N84" s="140"/>
      <c r="O84" s="140"/>
      <c r="P84" s="140"/>
      <c r="Q84" s="140"/>
      <c r="R84" s="140"/>
    </row>
    <row r="85" customFormat="false" ht="15" hidden="false" customHeight="true" outlineLevel="0" collapsed="false">
      <c r="B85" s="233" t="n">
        <f aca="false">J16</f>
        <v>0</v>
      </c>
      <c r="C85" s="256" t="n">
        <f aca="false">C16</f>
        <v>0</v>
      </c>
      <c r="D85" s="262"/>
      <c r="E85" s="262"/>
      <c r="F85" s="262"/>
      <c r="G85" s="262"/>
      <c r="H85" s="262"/>
      <c r="I85" s="263"/>
      <c r="J85" s="259" t="n">
        <f aca="false">SUM(D85:I85)</f>
        <v>0</v>
      </c>
      <c r="L85" s="140"/>
      <c r="M85" s="140"/>
      <c r="N85" s="140"/>
      <c r="O85" s="140"/>
      <c r="P85" s="140"/>
      <c r="Q85" s="140"/>
      <c r="R85" s="140"/>
    </row>
    <row r="86" customFormat="false" ht="15" hidden="false" customHeight="true" outlineLevel="0" collapsed="false">
      <c r="B86" s="233" t="n">
        <f aca="false">J17</f>
        <v>0</v>
      </c>
      <c r="C86" s="256" t="n">
        <f aca="false">C17</f>
        <v>0</v>
      </c>
      <c r="D86" s="262"/>
      <c r="E86" s="262"/>
      <c r="F86" s="262"/>
      <c r="G86" s="262"/>
      <c r="H86" s="262"/>
      <c r="I86" s="263"/>
      <c r="J86" s="259" t="n">
        <f aca="false">SUM(D86:I86)</f>
        <v>0</v>
      </c>
      <c r="L86" s="140"/>
      <c r="M86" s="140"/>
      <c r="N86" s="140"/>
      <c r="O86" s="140"/>
      <c r="P86" s="140"/>
      <c r="Q86" s="140"/>
      <c r="R86" s="140"/>
    </row>
    <row r="87" customFormat="false" ht="15" hidden="true" customHeight="true" outlineLevel="0" collapsed="false">
      <c r="C87" s="260" t="s">
        <v>425</v>
      </c>
      <c r="D87" s="264"/>
      <c r="E87" s="264"/>
      <c r="F87" s="264"/>
      <c r="G87" s="264"/>
      <c r="H87" s="264"/>
      <c r="I87" s="264"/>
      <c r="J87" s="261" t="n">
        <f aca="false">SUM(D87:I87)</f>
        <v>0</v>
      </c>
    </row>
    <row r="88" customFormat="false" ht="15" hidden="false" customHeight="true" outlineLevel="0" collapsed="false">
      <c r="C88" s="33"/>
      <c r="D88" s="265"/>
      <c r="E88" s="265"/>
      <c r="F88" s="265"/>
      <c r="G88" s="265"/>
      <c r="H88" s="265"/>
      <c r="I88" s="265"/>
      <c r="J88" s="266"/>
    </row>
    <row r="89" customFormat="false" ht="15" hidden="false" customHeight="true" outlineLevel="0" collapsed="false">
      <c r="C89" s="33" t="s">
        <v>427</v>
      </c>
      <c r="D89" s="265"/>
      <c r="E89" s="265"/>
      <c r="F89" s="265"/>
      <c r="G89" s="265"/>
      <c r="H89" s="265"/>
      <c r="I89" s="265"/>
      <c r="J89" s="266"/>
    </row>
    <row r="90" customFormat="false" ht="15" hidden="false" customHeight="true" outlineLevel="0" collapsed="false">
      <c r="C90" s="33"/>
      <c r="D90" s="265"/>
      <c r="E90" s="265"/>
      <c r="F90" s="265"/>
      <c r="G90" s="265"/>
      <c r="H90" s="265"/>
      <c r="I90" s="265"/>
      <c r="J90" s="266"/>
    </row>
    <row r="91" customFormat="false" ht="30.75" hidden="false" customHeight="true" outlineLevel="0" collapsed="false">
      <c r="C91" s="254" t="s">
        <v>411</v>
      </c>
      <c r="D91" s="267" t="str">
        <f aca="false">D74</f>
        <v>Vendita diretta</v>
      </c>
      <c r="E91" s="267" t="str">
        <f aca="false">E74</f>
        <v>Vendita negozi</v>
      </c>
      <c r="F91" s="267" t="str">
        <f aca="false">F74</f>
        <v>Grossisti, cooperative GDO</v>
      </c>
      <c r="G91" s="267" t="str">
        <f aca="false">G74</f>
        <v>Reimpiego aziendale</v>
      </c>
      <c r="H91" s="267" t="str">
        <f aca="false">H74</f>
        <v>Altro</v>
      </c>
      <c r="I91" s="267" t="n">
        <f aca="false">I74</f>
        <v>0</v>
      </c>
      <c r="J91" s="268" t="s">
        <v>423</v>
      </c>
    </row>
    <row r="92" customFormat="false" ht="15" hidden="false" customHeight="true" outlineLevel="0" collapsed="false">
      <c r="B92" s="233" t="n">
        <f aca="false">J6</f>
        <v>0</v>
      </c>
      <c r="C92" s="256" t="n">
        <f aca="false">C6</f>
        <v>0</v>
      </c>
      <c r="D92" s="262"/>
      <c r="E92" s="262"/>
      <c r="F92" s="262"/>
      <c r="G92" s="262"/>
      <c r="H92" s="262"/>
      <c r="I92" s="263"/>
      <c r="J92" s="259" t="n">
        <f aca="false">SUM(D92:I92)</f>
        <v>0</v>
      </c>
    </row>
    <row r="93" customFormat="false" ht="15" hidden="false" customHeight="true" outlineLevel="0" collapsed="false">
      <c r="B93" s="233" t="n">
        <f aca="false">J7</f>
        <v>0</v>
      </c>
      <c r="C93" s="256" t="n">
        <f aca="false">C7</f>
        <v>0</v>
      </c>
      <c r="D93" s="262"/>
      <c r="E93" s="262"/>
      <c r="F93" s="262"/>
      <c r="G93" s="262"/>
      <c r="H93" s="262"/>
      <c r="I93" s="263"/>
      <c r="J93" s="259" t="n">
        <f aca="false">SUM(D93:I93)</f>
        <v>0</v>
      </c>
    </row>
    <row r="94" customFormat="false" ht="15" hidden="false" customHeight="true" outlineLevel="0" collapsed="false">
      <c r="B94" s="233" t="n">
        <f aca="false">J8</f>
        <v>0</v>
      </c>
      <c r="C94" s="256" t="n">
        <f aca="false">C8</f>
        <v>0</v>
      </c>
      <c r="D94" s="262"/>
      <c r="E94" s="262"/>
      <c r="F94" s="262"/>
      <c r="G94" s="262"/>
      <c r="H94" s="262"/>
      <c r="I94" s="263"/>
      <c r="J94" s="259" t="n">
        <f aca="false">SUM(D94:I94)</f>
        <v>0</v>
      </c>
    </row>
    <row r="95" customFormat="false" ht="15" hidden="false" customHeight="true" outlineLevel="0" collapsed="false">
      <c r="B95" s="233" t="n">
        <f aca="false">J9</f>
        <v>0</v>
      </c>
      <c r="C95" s="256" t="n">
        <f aca="false">C9</f>
        <v>0</v>
      </c>
      <c r="D95" s="262"/>
      <c r="E95" s="262"/>
      <c r="F95" s="262"/>
      <c r="G95" s="262"/>
      <c r="H95" s="262"/>
      <c r="I95" s="263"/>
      <c r="J95" s="259" t="n">
        <f aca="false">SUM(D95:I95)</f>
        <v>0</v>
      </c>
    </row>
    <row r="96" customFormat="false" ht="15" hidden="false" customHeight="true" outlineLevel="0" collapsed="false">
      <c r="B96" s="233" t="n">
        <f aca="false">J10</f>
        <v>0</v>
      </c>
      <c r="C96" s="256" t="n">
        <f aca="false">C10</f>
        <v>0</v>
      </c>
      <c r="D96" s="262"/>
      <c r="E96" s="262"/>
      <c r="F96" s="262"/>
      <c r="G96" s="262"/>
      <c r="H96" s="262"/>
      <c r="I96" s="263"/>
      <c r="J96" s="259" t="n">
        <f aca="false">SUM(D96:I96)</f>
        <v>0</v>
      </c>
    </row>
    <row r="97" customFormat="false" ht="15" hidden="false" customHeight="true" outlineLevel="0" collapsed="false">
      <c r="B97" s="233" t="n">
        <f aca="false">J11</f>
        <v>0</v>
      </c>
      <c r="C97" s="256" t="n">
        <f aca="false">C11</f>
        <v>0</v>
      </c>
      <c r="D97" s="262"/>
      <c r="E97" s="262"/>
      <c r="F97" s="262"/>
      <c r="G97" s="262"/>
      <c r="H97" s="262"/>
      <c r="I97" s="263"/>
      <c r="J97" s="259" t="n">
        <f aca="false">SUM(D97:I97)</f>
        <v>0</v>
      </c>
    </row>
    <row r="98" customFormat="false" ht="15" hidden="false" customHeight="true" outlineLevel="0" collapsed="false">
      <c r="B98" s="233" t="n">
        <f aca="false">J12</f>
        <v>0</v>
      </c>
      <c r="C98" s="256" t="n">
        <f aca="false">C12</f>
        <v>0</v>
      </c>
      <c r="D98" s="262"/>
      <c r="E98" s="262"/>
      <c r="F98" s="262"/>
      <c r="G98" s="262"/>
      <c r="H98" s="262"/>
      <c r="I98" s="263"/>
      <c r="J98" s="259" t="n">
        <f aca="false">SUM(D98:I98)</f>
        <v>0</v>
      </c>
    </row>
    <row r="99" customFormat="false" ht="15" hidden="false" customHeight="true" outlineLevel="0" collapsed="false">
      <c r="B99" s="233" t="n">
        <f aca="false">J13</f>
        <v>0</v>
      </c>
      <c r="C99" s="256" t="n">
        <f aca="false">C13</f>
        <v>0</v>
      </c>
      <c r="D99" s="262"/>
      <c r="E99" s="262"/>
      <c r="F99" s="262"/>
      <c r="G99" s="262"/>
      <c r="H99" s="262"/>
      <c r="I99" s="263"/>
      <c r="J99" s="259" t="n">
        <f aca="false">SUM(D99:I99)</f>
        <v>0</v>
      </c>
    </row>
    <row r="100" customFormat="false" ht="15" hidden="false" customHeight="true" outlineLevel="0" collapsed="false">
      <c r="B100" s="233" t="n">
        <f aca="false">J14</f>
        <v>0</v>
      </c>
      <c r="C100" s="256" t="n">
        <f aca="false">C14</f>
        <v>0</v>
      </c>
      <c r="D100" s="262"/>
      <c r="E100" s="262"/>
      <c r="F100" s="262"/>
      <c r="G100" s="262"/>
      <c r="H100" s="262"/>
      <c r="I100" s="263"/>
      <c r="J100" s="259" t="n">
        <f aca="false">SUM(D100:I100)</f>
        <v>0</v>
      </c>
    </row>
    <row r="101" customFormat="false" ht="15" hidden="false" customHeight="true" outlineLevel="0" collapsed="false">
      <c r="B101" s="233" t="n">
        <f aca="false">J15</f>
        <v>0</v>
      </c>
      <c r="C101" s="256" t="n">
        <f aca="false">C15</f>
        <v>0</v>
      </c>
      <c r="D101" s="262"/>
      <c r="E101" s="262"/>
      <c r="F101" s="262"/>
      <c r="G101" s="262"/>
      <c r="H101" s="262"/>
      <c r="I101" s="263"/>
      <c r="J101" s="259" t="n">
        <f aca="false">SUM(D101:I101)</f>
        <v>0</v>
      </c>
    </row>
    <row r="102" customFormat="false" ht="15" hidden="false" customHeight="true" outlineLevel="0" collapsed="false">
      <c r="B102" s="233" t="n">
        <f aca="false">J16</f>
        <v>0</v>
      </c>
      <c r="C102" s="256" t="n">
        <f aca="false">C16</f>
        <v>0</v>
      </c>
      <c r="D102" s="262"/>
      <c r="E102" s="262"/>
      <c r="F102" s="262"/>
      <c r="G102" s="262"/>
      <c r="H102" s="262"/>
      <c r="I102" s="263"/>
      <c r="J102" s="259" t="n">
        <f aca="false">SUM(D102:I102)</f>
        <v>0</v>
      </c>
    </row>
    <row r="103" customFormat="false" ht="15" hidden="false" customHeight="true" outlineLevel="0" collapsed="false">
      <c r="B103" s="233" t="n">
        <f aca="false">J17</f>
        <v>0</v>
      </c>
      <c r="C103" s="256" t="n">
        <f aca="false">C17</f>
        <v>0</v>
      </c>
      <c r="D103" s="262"/>
      <c r="E103" s="262"/>
      <c r="F103" s="262"/>
      <c r="G103" s="262"/>
      <c r="H103" s="262"/>
      <c r="I103" s="263"/>
      <c r="J103" s="259" t="n">
        <f aca="false">SUM(D103:I103)</f>
        <v>0</v>
      </c>
    </row>
    <row r="104" customFormat="false" ht="15" hidden="true" customHeight="true" outlineLevel="0" collapsed="false">
      <c r="C104" s="260" t="s">
        <v>425</v>
      </c>
      <c r="D104" s="264"/>
      <c r="E104" s="264"/>
      <c r="F104" s="264"/>
      <c r="G104" s="264"/>
      <c r="H104" s="264"/>
      <c r="I104" s="264"/>
      <c r="J104" s="261" t="n">
        <f aca="false">SUM(D104:I104)</f>
        <v>0</v>
      </c>
    </row>
    <row r="105" customFormat="false" ht="38.25" hidden="false" customHeight="true" outlineLevel="0" collapsed="false">
      <c r="C105" s="269" t="s">
        <v>421</v>
      </c>
      <c r="D105" s="269"/>
      <c r="E105" s="269"/>
      <c r="F105" s="269"/>
      <c r="G105" s="265"/>
      <c r="H105" s="265"/>
      <c r="I105" s="265"/>
      <c r="J105" s="266"/>
    </row>
    <row r="106" customFormat="false" ht="29.25" hidden="false" customHeight="true" outlineLevel="0" collapsed="false">
      <c r="C106" s="33" t="s">
        <v>428</v>
      </c>
      <c r="D106" s="265"/>
      <c r="E106" s="265"/>
      <c r="F106" s="265"/>
      <c r="G106" s="265"/>
      <c r="H106" s="265"/>
      <c r="I106" s="265"/>
      <c r="J106" s="266"/>
    </row>
    <row r="107" customFormat="false" ht="15" hidden="false" customHeight="true" outlineLevel="0" collapsed="false">
      <c r="C107" s="33"/>
      <c r="D107" s="265"/>
      <c r="E107" s="265"/>
      <c r="F107" s="265"/>
      <c r="G107" s="265"/>
      <c r="H107" s="265"/>
      <c r="I107" s="265"/>
      <c r="J107" s="266"/>
    </row>
    <row r="108" customFormat="false" ht="30.75" hidden="false" customHeight="true" outlineLevel="0" collapsed="false">
      <c r="C108" s="254" t="s">
        <v>411</v>
      </c>
      <c r="D108" s="267" t="str">
        <f aca="false">D91</f>
        <v>Vendita diretta</v>
      </c>
      <c r="E108" s="267" t="str">
        <f aca="false">E91</f>
        <v>Vendita negozi</v>
      </c>
      <c r="F108" s="267" t="str">
        <f aca="false">F91</f>
        <v>Grossisti, cooperative GDO</v>
      </c>
      <c r="G108" s="267" t="str">
        <f aca="false">G91</f>
        <v>Reimpiego aziendale</v>
      </c>
      <c r="H108" s="267" t="str">
        <f aca="false">H91</f>
        <v>Altro</v>
      </c>
      <c r="I108" s="267" t="n">
        <f aca="false">I91</f>
        <v>0</v>
      </c>
      <c r="J108" s="268" t="s">
        <v>423</v>
      </c>
    </row>
    <row r="109" customFormat="false" ht="15" hidden="false" customHeight="true" outlineLevel="0" collapsed="false">
      <c r="B109" s="233" t="n">
        <f aca="false">J6</f>
        <v>0</v>
      </c>
      <c r="C109" s="256" t="n">
        <f aca="false">C6</f>
        <v>0</v>
      </c>
      <c r="D109" s="262"/>
      <c r="E109" s="262"/>
      <c r="F109" s="262"/>
      <c r="G109" s="262"/>
      <c r="H109" s="262"/>
      <c r="I109" s="263"/>
      <c r="J109" s="259" t="n">
        <f aca="false">SUM(D109:I109)</f>
        <v>0</v>
      </c>
    </row>
    <row r="110" customFormat="false" ht="15" hidden="false" customHeight="true" outlineLevel="0" collapsed="false">
      <c r="B110" s="233" t="n">
        <f aca="false">J7</f>
        <v>0</v>
      </c>
      <c r="C110" s="256" t="n">
        <f aca="false">C7</f>
        <v>0</v>
      </c>
      <c r="D110" s="262"/>
      <c r="E110" s="262"/>
      <c r="F110" s="262"/>
      <c r="G110" s="262"/>
      <c r="H110" s="262"/>
      <c r="I110" s="263"/>
      <c r="J110" s="259" t="n">
        <f aca="false">SUM(D110:I110)</f>
        <v>0</v>
      </c>
    </row>
    <row r="111" customFormat="false" ht="15" hidden="false" customHeight="true" outlineLevel="0" collapsed="false">
      <c r="B111" s="233" t="n">
        <f aca="false">J8</f>
        <v>0</v>
      </c>
      <c r="C111" s="256" t="n">
        <f aca="false">C8</f>
        <v>0</v>
      </c>
      <c r="D111" s="262"/>
      <c r="E111" s="262"/>
      <c r="F111" s="262"/>
      <c r="G111" s="262"/>
      <c r="H111" s="262"/>
      <c r="I111" s="263"/>
      <c r="J111" s="259" t="n">
        <f aca="false">SUM(D111:I111)</f>
        <v>0</v>
      </c>
    </row>
    <row r="112" customFormat="false" ht="15" hidden="false" customHeight="true" outlineLevel="0" collapsed="false">
      <c r="B112" s="233" t="n">
        <f aca="false">J9</f>
        <v>0</v>
      </c>
      <c r="C112" s="256" t="n">
        <f aca="false">C9</f>
        <v>0</v>
      </c>
      <c r="D112" s="262"/>
      <c r="E112" s="262"/>
      <c r="F112" s="262"/>
      <c r="G112" s="262"/>
      <c r="H112" s="262"/>
      <c r="I112" s="263"/>
      <c r="J112" s="259" t="n">
        <f aca="false">SUM(D112:I112)</f>
        <v>0</v>
      </c>
    </row>
    <row r="113" customFormat="false" ht="15" hidden="false" customHeight="true" outlineLevel="0" collapsed="false">
      <c r="B113" s="233" t="n">
        <f aca="false">J10</f>
        <v>0</v>
      </c>
      <c r="C113" s="256" t="n">
        <f aca="false">C10</f>
        <v>0</v>
      </c>
      <c r="D113" s="262"/>
      <c r="E113" s="262"/>
      <c r="F113" s="262"/>
      <c r="G113" s="262"/>
      <c r="H113" s="262"/>
      <c r="I113" s="263"/>
      <c r="J113" s="259" t="n">
        <f aca="false">SUM(D113:I113)</f>
        <v>0</v>
      </c>
    </row>
    <row r="114" customFormat="false" ht="15" hidden="false" customHeight="true" outlineLevel="0" collapsed="false">
      <c r="B114" s="233" t="n">
        <f aca="false">J11</f>
        <v>0</v>
      </c>
      <c r="C114" s="256" t="n">
        <f aca="false">C11</f>
        <v>0</v>
      </c>
      <c r="D114" s="262"/>
      <c r="E114" s="262"/>
      <c r="F114" s="262"/>
      <c r="G114" s="262"/>
      <c r="H114" s="262"/>
      <c r="I114" s="263"/>
      <c r="J114" s="259" t="n">
        <f aca="false">SUM(D114:I114)</f>
        <v>0</v>
      </c>
    </row>
    <row r="115" customFormat="false" ht="15" hidden="false" customHeight="true" outlineLevel="0" collapsed="false">
      <c r="B115" s="233" t="n">
        <f aca="false">J12</f>
        <v>0</v>
      </c>
      <c r="C115" s="256" t="n">
        <f aca="false">C12</f>
        <v>0</v>
      </c>
      <c r="D115" s="262"/>
      <c r="E115" s="262"/>
      <c r="F115" s="262"/>
      <c r="G115" s="262"/>
      <c r="H115" s="262"/>
      <c r="I115" s="263"/>
      <c r="J115" s="259" t="n">
        <f aca="false">SUM(D115:I115)</f>
        <v>0</v>
      </c>
    </row>
    <row r="116" customFormat="false" ht="15" hidden="false" customHeight="true" outlineLevel="0" collapsed="false">
      <c r="B116" s="233" t="n">
        <f aca="false">J13</f>
        <v>0</v>
      </c>
      <c r="C116" s="256" t="n">
        <f aca="false">C13</f>
        <v>0</v>
      </c>
      <c r="D116" s="262"/>
      <c r="E116" s="262"/>
      <c r="F116" s="262"/>
      <c r="G116" s="262"/>
      <c r="H116" s="262"/>
      <c r="I116" s="263"/>
      <c r="J116" s="259" t="n">
        <f aca="false">SUM(D116:I116)</f>
        <v>0</v>
      </c>
    </row>
    <row r="117" customFormat="false" ht="15" hidden="false" customHeight="true" outlineLevel="0" collapsed="false">
      <c r="B117" s="233" t="n">
        <f aca="false">J14</f>
        <v>0</v>
      </c>
      <c r="C117" s="256" t="n">
        <f aca="false">C14</f>
        <v>0</v>
      </c>
      <c r="D117" s="262"/>
      <c r="E117" s="262"/>
      <c r="F117" s="262"/>
      <c r="G117" s="262"/>
      <c r="H117" s="262"/>
      <c r="I117" s="263"/>
      <c r="J117" s="259" t="n">
        <f aca="false">SUM(D117:I117)</f>
        <v>0</v>
      </c>
    </row>
    <row r="118" customFormat="false" ht="15" hidden="false" customHeight="true" outlineLevel="0" collapsed="false">
      <c r="B118" s="233" t="n">
        <f aca="false">J15</f>
        <v>0</v>
      </c>
      <c r="C118" s="256" t="n">
        <f aca="false">C15</f>
        <v>0</v>
      </c>
      <c r="D118" s="262"/>
      <c r="E118" s="262"/>
      <c r="F118" s="262"/>
      <c r="G118" s="262"/>
      <c r="H118" s="262"/>
      <c r="I118" s="263"/>
      <c r="J118" s="259" t="n">
        <f aca="false">SUM(D118:I118)</f>
        <v>0</v>
      </c>
    </row>
    <row r="119" customFormat="false" ht="15" hidden="false" customHeight="true" outlineLevel="0" collapsed="false">
      <c r="B119" s="233" t="n">
        <f aca="false">J16</f>
        <v>0</v>
      </c>
      <c r="C119" s="256" t="n">
        <f aca="false">C16</f>
        <v>0</v>
      </c>
      <c r="D119" s="262"/>
      <c r="E119" s="262"/>
      <c r="F119" s="262"/>
      <c r="G119" s="262"/>
      <c r="H119" s="262"/>
      <c r="I119" s="263"/>
      <c r="J119" s="259" t="n">
        <f aca="false">SUM(D119:I119)</f>
        <v>0</v>
      </c>
    </row>
    <row r="120" customFormat="false" ht="15" hidden="false" customHeight="true" outlineLevel="0" collapsed="false">
      <c r="B120" s="233" t="n">
        <f aca="false">J17</f>
        <v>0</v>
      </c>
      <c r="C120" s="256" t="n">
        <f aca="false">C17</f>
        <v>0</v>
      </c>
      <c r="D120" s="262"/>
      <c r="E120" s="262"/>
      <c r="F120" s="262"/>
      <c r="G120" s="262"/>
      <c r="H120" s="262"/>
      <c r="I120" s="263"/>
      <c r="J120" s="259" t="n">
        <f aca="false">SUM(D120:I120)</f>
        <v>0</v>
      </c>
    </row>
    <row r="121" customFormat="false" ht="15" hidden="true" customHeight="true" outlineLevel="0" collapsed="false">
      <c r="C121" s="260" t="s">
        <v>425</v>
      </c>
      <c r="D121" s="264"/>
      <c r="E121" s="264"/>
      <c r="F121" s="264"/>
      <c r="G121" s="264"/>
      <c r="H121" s="264"/>
      <c r="I121" s="264"/>
      <c r="J121" s="261" t="n">
        <f aca="false">SUM(D121:I121)</f>
        <v>0</v>
      </c>
    </row>
    <row r="122" customFormat="false" ht="15" hidden="false" customHeight="true" outlineLevel="0" collapsed="false">
      <c r="C122" s="33"/>
      <c r="D122" s="265"/>
      <c r="E122" s="265"/>
      <c r="F122" s="265"/>
      <c r="G122" s="265"/>
      <c r="H122" s="265"/>
      <c r="I122" s="265"/>
      <c r="J122" s="266"/>
    </row>
    <row r="123" customFormat="false" ht="15" hidden="false" customHeight="true" outlineLevel="0" collapsed="false">
      <c r="C123" s="33" t="s">
        <v>429</v>
      </c>
      <c r="D123" s="265"/>
      <c r="E123" s="265"/>
      <c r="F123" s="265"/>
      <c r="G123" s="265"/>
      <c r="H123" s="265"/>
      <c r="I123" s="265"/>
      <c r="J123" s="266"/>
    </row>
    <row r="124" customFormat="false" ht="15" hidden="false" customHeight="true" outlineLevel="0" collapsed="false">
      <c r="C124" s="33"/>
      <c r="D124" s="265"/>
      <c r="E124" s="265"/>
      <c r="F124" s="265"/>
      <c r="G124" s="265"/>
      <c r="H124" s="265"/>
      <c r="I124" s="265"/>
      <c r="J124" s="266"/>
    </row>
    <row r="125" customFormat="false" ht="30.75" hidden="false" customHeight="true" outlineLevel="0" collapsed="false">
      <c r="C125" s="254" t="s">
        <v>411</v>
      </c>
      <c r="D125" s="267" t="str">
        <f aca="false">D108</f>
        <v>Vendita diretta</v>
      </c>
      <c r="E125" s="267" t="str">
        <f aca="false">E108</f>
        <v>Vendita negozi</v>
      </c>
      <c r="F125" s="267" t="str">
        <f aca="false">F108</f>
        <v>Grossisti, cooperative GDO</v>
      </c>
      <c r="G125" s="267" t="str">
        <f aca="false">G108</f>
        <v>Reimpiego aziendale</v>
      </c>
      <c r="H125" s="267" t="str">
        <f aca="false">H108</f>
        <v>Altro</v>
      </c>
      <c r="I125" s="267" t="n">
        <f aca="false">I108</f>
        <v>0</v>
      </c>
      <c r="J125" s="268" t="s">
        <v>423</v>
      </c>
    </row>
    <row r="126" customFormat="false" ht="15" hidden="false" customHeight="true" outlineLevel="0" collapsed="false">
      <c r="B126" s="233" t="n">
        <f aca="false">J6</f>
        <v>0</v>
      </c>
      <c r="C126" s="256" t="n">
        <f aca="false">C6</f>
        <v>0</v>
      </c>
      <c r="D126" s="262"/>
      <c r="E126" s="262"/>
      <c r="F126" s="262"/>
      <c r="G126" s="262"/>
      <c r="H126" s="262"/>
      <c r="I126" s="263"/>
      <c r="J126" s="259" t="n">
        <f aca="false">SUM(D126:I126)</f>
        <v>0</v>
      </c>
    </row>
    <row r="127" customFormat="false" ht="15" hidden="false" customHeight="true" outlineLevel="0" collapsed="false">
      <c r="B127" s="233" t="n">
        <f aca="false">J7</f>
        <v>0</v>
      </c>
      <c r="C127" s="256" t="n">
        <f aca="false">C7</f>
        <v>0</v>
      </c>
      <c r="D127" s="262"/>
      <c r="E127" s="262"/>
      <c r="F127" s="262"/>
      <c r="G127" s="262"/>
      <c r="H127" s="262"/>
      <c r="I127" s="263"/>
      <c r="J127" s="259" t="n">
        <f aca="false">SUM(D127:I127)</f>
        <v>0</v>
      </c>
    </row>
    <row r="128" customFormat="false" ht="15" hidden="false" customHeight="true" outlineLevel="0" collapsed="false">
      <c r="B128" s="233" t="n">
        <f aca="false">J8</f>
        <v>0</v>
      </c>
      <c r="C128" s="256" t="n">
        <f aca="false">C8</f>
        <v>0</v>
      </c>
      <c r="D128" s="262"/>
      <c r="E128" s="262"/>
      <c r="F128" s="262"/>
      <c r="G128" s="262"/>
      <c r="H128" s="262"/>
      <c r="I128" s="263"/>
      <c r="J128" s="259" t="n">
        <f aca="false">SUM(D128:I128)</f>
        <v>0</v>
      </c>
    </row>
    <row r="129" customFormat="false" ht="15" hidden="false" customHeight="true" outlineLevel="0" collapsed="false">
      <c r="B129" s="233" t="n">
        <f aca="false">J9</f>
        <v>0</v>
      </c>
      <c r="C129" s="256" t="n">
        <f aca="false">C9</f>
        <v>0</v>
      </c>
      <c r="D129" s="262"/>
      <c r="E129" s="262"/>
      <c r="F129" s="262"/>
      <c r="G129" s="262"/>
      <c r="H129" s="262"/>
      <c r="I129" s="263"/>
      <c r="J129" s="259" t="n">
        <f aca="false">SUM(D129:I129)</f>
        <v>0</v>
      </c>
    </row>
    <row r="130" customFormat="false" ht="15" hidden="false" customHeight="true" outlineLevel="0" collapsed="false">
      <c r="B130" s="233" t="n">
        <f aca="false">J10</f>
        <v>0</v>
      </c>
      <c r="C130" s="256" t="n">
        <f aca="false">C10</f>
        <v>0</v>
      </c>
      <c r="D130" s="262"/>
      <c r="E130" s="262"/>
      <c r="F130" s="262"/>
      <c r="G130" s="262"/>
      <c r="H130" s="262"/>
      <c r="I130" s="263"/>
      <c r="J130" s="259" t="n">
        <f aca="false">SUM(D130:I130)</f>
        <v>0</v>
      </c>
    </row>
    <row r="131" customFormat="false" ht="15" hidden="false" customHeight="true" outlineLevel="0" collapsed="false">
      <c r="B131" s="233" t="n">
        <f aca="false">J11</f>
        <v>0</v>
      </c>
      <c r="C131" s="256" t="n">
        <f aca="false">C11</f>
        <v>0</v>
      </c>
      <c r="D131" s="262"/>
      <c r="E131" s="262"/>
      <c r="F131" s="262"/>
      <c r="G131" s="262"/>
      <c r="H131" s="262"/>
      <c r="I131" s="263"/>
      <c r="J131" s="259" t="n">
        <f aca="false">SUM(D131:I131)</f>
        <v>0</v>
      </c>
    </row>
    <row r="132" customFormat="false" ht="15" hidden="false" customHeight="true" outlineLevel="0" collapsed="false">
      <c r="B132" s="233" t="n">
        <f aca="false">J12</f>
        <v>0</v>
      </c>
      <c r="C132" s="256" t="n">
        <f aca="false">C12</f>
        <v>0</v>
      </c>
      <c r="D132" s="262"/>
      <c r="E132" s="262"/>
      <c r="F132" s="262"/>
      <c r="G132" s="262"/>
      <c r="H132" s="262"/>
      <c r="I132" s="263"/>
      <c r="J132" s="259" t="n">
        <f aca="false">SUM(D132:I132)</f>
        <v>0</v>
      </c>
    </row>
    <row r="133" customFormat="false" ht="15" hidden="false" customHeight="true" outlineLevel="0" collapsed="false">
      <c r="B133" s="233" t="n">
        <f aca="false">J13</f>
        <v>0</v>
      </c>
      <c r="C133" s="256" t="n">
        <f aca="false">C13</f>
        <v>0</v>
      </c>
      <c r="D133" s="262"/>
      <c r="E133" s="262"/>
      <c r="F133" s="262"/>
      <c r="G133" s="262"/>
      <c r="H133" s="262"/>
      <c r="I133" s="263"/>
      <c r="J133" s="259" t="n">
        <f aca="false">SUM(D133:I133)</f>
        <v>0</v>
      </c>
    </row>
    <row r="134" customFormat="false" ht="15" hidden="false" customHeight="true" outlineLevel="0" collapsed="false">
      <c r="B134" s="233" t="n">
        <f aca="false">J14</f>
        <v>0</v>
      </c>
      <c r="C134" s="256" t="n">
        <f aca="false">C14</f>
        <v>0</v>
      </c>
      <c r="D134" s="262"/>
      <c r="E134" s="262"/>
      <c r="F134" s="262"/>
      <c r="G134" s="262"/>
      <c r="H134" s="262"/>
      <c r="I134" s="263"/>
      <c r="J134" s="259" t="n">
        <f aca="false">SUM(D134:I134)</f>
        <v>0</v>
      </c>
    </row>
    <row r="135" customFormat="false" ht="15" hidden="false" customHeight="true" outlineLevel="0" collapsed="false">
      <c r="B135" s="233" t="n">
        <f aca="false">J15</f>
        <v>0</v>
      </c>
      <c r="C135" s="256" t="n">
        <f aca="false">C15</f>
        <v>0</v>
      </c>
      <c r="D135" s="262"/>
      <c r="E135" s="262"/>
      <c r="F135" s="262"/>
      <c r="G135" s="262"/>
      <c r="H135" s="262"/>
      <c r="I135" s="263"/>
      <c r="J135" s="259" t="n">
        <f aca="false">SUM(D135:I135)</f>
        <v>0</v>
      </c>
    </row>
    <row r="136" customFormat="false" ht="15" hidden="false" customHeight="true" outlineLevel="0" collapsed="false">
      <c r="B136" s="233" t="n">
        <f aca="false">J16</f>
        <v>0</v>
      </c>
      <c r="C136" s="256" t="n">
        <f aca="false">C16</f>
        <v>0</v>
      </c>
      <c r="D136" s="262"/>
      <c r="E136" s="262"/>
      <c r="F136" s="262"/>
      <c r="G136" s="262"/>
      <c r="H136" s="262"/>
      <c r="I136" s="263"/>
      <c r="J136" s="259" t="n">
        <f aca="false">SUM(D136:I136)</f>
        <v>0</v>
      </c>
    </row>
    <row r="137" customFormat="false" ht="15" hidden="false" customHeight="true" outlineLevel="0" collapsed="false">
      <c r="B137" s="233" t="n">
        <f aca="false">J17</f>
        <v>0</v>
      </c>
      <c r="C137" s="256" t="n">
        <f aca="false">C17</f>
        <v>0</v>
      </c>
      <c r="D137" s="262"/>
      <c r="E137" s="262"/>
      <c r="F137" s="262"/>
      <c r="G137" s="262"/>
      <c r="H137" s="262"/>
      <c r="I137" s="263"/>
      <c r="J137" s="259" t="n">
        <f aca="false">SUM(D137:I137)</f>
        <v>0</v>
      </c>
    </row>
    <row r="138" customFormat="false" ht="15" hidden="false" customHeight="true" outlineLevel="0" collapsed="false">
      <c r="C138" s="33"/>
      <c r="D138" s="33"/>
      <c r="E138" s="33"/>
      <c r="F138" s="33"/>
      <c r="G138" s="33"/>
      <c r="H138" s="33"/>
      <c r="I138" s="33"/>
    </row>
    <row r="139" customFormat="false" ht="15" hidden="false" customHeight="true" outlineLevel="0" collapsed="false">
      <c r="C139" s="33"/>
      <c r="D139" s="33"/>
      <c r="E139" s="33"/>
      <c r="F139" s="33"/>
      <c r="G139" s="33"/>
      <c r="H139" s="33"/>
      <c r="I139" s="33"/>
    </row>
    <row r="140" customFormat="false" ht="15" hidden="false" customHeight="false" outlineLevel="0" collapsed="false">
      <c r="D140" s="123"/>
      <c r="E140" s="123"/>
      <c r="F140" s="123"/>
      <c r="G140" s="123"/>
      <c r="H140" s="123"/>
      <c r="I140" s="123"/>
    </row>
    <row r="141" customFormat="false" ht="24" hidden="false" customHeight="true" outlineLevel="0" collapsed="false">
      <c r="C141" s="91" t="s">
        <v>430</v>
      </c>
      <c r="D141" s="91"/>
      <c r="E141" s="91"/>
      <c r="F141" s="91"/>
      <c r="G141" s="123"/>
      <c r="H141" s="123"/>
      <c r="I141" s="123"/>
      <c r="L141" s="140" t="s">
        <v>431</v>
      </c>
      <c r="M141" s="140"/>
      <c r="N141" s="140"/>
      <c r="O141" s="140"/>
      <c r="P141" s="140"/>
      <c r="Q141" s="140"/>
    </row>
    <row r="142" customFormat="false" ht="19.5" hidden="false" customHeight="true" outlineLevel="0" collapsed="false">
      <c r="D142" s="255" t="s">
        <v>423</v>
      </c>
      <c r="E142" s="255"/>
      <c r="F142" s="255"/>
      <c r="G142" s="255"/>
      <c r="H142" s="255"/>
      <c r="L142" s="140"/>
      <c r="M142" s="140"/>
      <c r="N142" s="140"/>
      <c r="O142" s="140"/>
      <c r="P142" s="140"/>
      <c r="Q142" s="140"/>
    </row>
    <row r="143" customFormat="false" ht="15.75" hidden="false" customHeight="true" outlineLevel="0" collapsed="false">
      <c r="C143" s="270" t="s">
        <v>411</v>
      </c>
      <c r="D143" s="171" t="s">
        <v>370</v>
      </c>
      <c r="E143" s="171" t="s">
        <v>371</v>
      </c>
      <c r="F143" s="171" t="s">
        <v>372</v>
      </c>
      <c r="G143" s="171" t="s">
        <v>373</v>
      </c>
      <c r="H143" s="171" t="s">
        <v>374</v>
      </c>
      <c r="I143" s="271"/>
      <c r="J143" s="271"/>
      <c r="L143" s="140"/>
      <c r="M143" s="140"/>
      <c r="N143" s="140"/>
      <c r="O143" s="140"/>
      <c r="P143" s="140"/>
      <c r="Q143" s="140"/>
    </row>
    <row r="144" customFormat="false" ht="16.5" hidden="false" customHeight="true" outlineLevel="0" collapsed="false">
      <c r="B144" s="233" t="n">
        <f aca="false">J6</f>
        <v>0</v>
      </c>
      <c r="C144" s="256" t="n">
        <f aca="false">C6</f>
        <v>0</v>
      </c>
      <c r="D144" s="272" t="n">
        <f aca="false">J58</f>
        <v>0</v>
      </c>
      <c r="E144" s="272" t="n">
        <f aca="false">J75</f>
        <v>0</v>
      </c>
      <c r="F144" s="272" t="n">
        <f aca="false">J92</f>
        <v>0</v>
      </c>
      <c r="G144" s="272" t="n">
        <f aca="false">J109</f>
        <v>0</v>
      </c>
      <c r="H144" s="272" t="n">
        <f aca="false">J126</f>
        <v>0</v>
      </c>
      <c r="I144" s="273"/>
      <c r="J144" s="274"/>
      <c r="L144" s="140"/>
      <c r="M144" s="140"/>
      <c r="N144" s="140"/>
      <c r="O144" s="140"/>
      <c r="P144" s="140"/>
      <c r="Q144" s="140"/>
    </row>
    <row r="145" customFormat="false" ht="16.5" hidden="false" customHeight="true" outlineLevel="0" collapsed="false">
      <c r="B145" s="233" t="n">
        <f aca="false">J7</f>
        <v>0</v>
      </c>
      <c r="C145" s="256" t="n">
        <f aca="false">C7</f>
        <v>0</v>
      </c>
      <c r="D145" s="272" t="n">
        <f aca="false">J59</f>
        <v>0</v>
      </c>
      <c r="E145" s="272" t="n">
        <f aca="false">J76</f>
        <v>0</v>
      </c>
      <c r="F145" s="272" t="n">
        <f aca="false">J93</f>
        <v>0</v>
      </c>
      <c r="G145" s="272" t="n">
        <f aca="false">J110</f>
        <v>0</v>
      </c>
      <c r="H145" s="272" t="n">
        <f aca="false">J127</f>
        <v>0</v>
      </c>
      <c r="I145" s="273"/>
      <c r="J145" s="274"/>
      <c r="L145" s="140"/>
      <c r="M145" s="140"/>
      <c r="N145" s="140"/>
      <c r="O145" s="140"/>
      <c r="P145" s="140"/>
      <c r="Q145" s="140"/>
    </row>
    <row r="146" customFormat="false" ht="16.5" hidden="false" customHeight="true" outlineLevel="0" collapsed="false">
      <c r="B146" s="233" t="n">
        <f aca="false">J8</f>
        <v>0</v>
      </c>
      <c r="C146" s="256" t="n">
        <f aca="false">C8</f>
        <v>0</v>
      </c>
      <c r="D146" s="272" t="n">
        <f aca="false">J60</f>
        <v>0</v>
      </c>
      <c r="E146" s="272" t="n">
        <f aca="false">J77</f>
        <v>0</v>
      </c>
      <c r="F146" s="272" t="n">
        <f aca="false">J94</f>
        <v>0</v>
      </c>
      <c r="G146" s="272" t="n">
        <f aca="false">J111</f>
        <v>0</v>
      </c>
      <c r="H146" s="272" t="n">
        <f aca="false">J128</f>
        <v>0</v>
      </c>
      <c r="I146" s="273"/>
      <c r="J146" s="274"/>
      <c r="L146" s="140"/>
      <c r="M146" s="140"/>
      <c r="N146" s="140"/>
      <c r="O146" s="140"/>
      <c r="P146" s="140"/>
      <c r="Q146" s="140"/>
    </row>
    <row r="147" customFormat="false" ht="16.5" hidden="false" customHeight="true" outlineLevel="0" collapsed="false">
      <c r="B147" s="233" t="n">
        <f aca="false">J9</f>
        <v>0</v>
      </c>
      <c r="C147" s="256" t="n">
        <f aca="false">C9</f>
        <v>0</v>
      </c>
      <c r="D147" s="272" t="n">
        <f aca="false">J61</f>
        <v>0</v>
      </c>
      <c r="E147" s="272" t="n">
        <f aca="false">J78</f>
        <v>0</v>
      </c>
      <c r="F147" s="272" t="n">
        <f aca="false">J95</f>
        <v>0</v>
      </c>
      <c r="G147" s="272" t="n">
        <f aca="false">J112</f>
        <v>0</v>
      </c>
      <c r="H147" s="272" t="n">
        <f aca="false">J129</f>
        <v>0</v>
      </c>
      <c r="I147" s="273"/>
      <c r="J147" s="274"/>
      <c r="L147" s="140"/>
      <c r="M147" s="140"/>
      <c r="N147" s="140"/>
      <c r="O147" s="140"/>
      <c r="P147" s="140"/>
      <c r="Q147" s="140"/>
    </row>
    <row r="148" customFormat="false" ht="16.5" hidden="false" customHeight="true" outlineLevel="0" collapsed="false">
      <c r="B148" s="233" t="n">
        <f aca="false">J10</f>
        <v>0</v>
      </c>
      <c r="C148" s="256" t="n">
        <f aca="false">C10</f>
        <v>0</v>
      </c>
      <c r="D148" s="272" t="n">
        <f aca="false">J62</f>
        <v>0</v>
      </c>
      <c r="E148" s="272" t="n">
        <f aca="false">J79</f>
        <v>0</v>
      </c>
      <c r="F148" s="272" t="n">
        <f aca="false">J96</f>
        <v>0</v>
      </c>
      <c r="G148" s="272" t="n">
        <f aca="false">J113</f>
        <v>0</v>
      </c>
      <c r="H148" s="272" t="n">
        <f aca="false">J130</f>
        <v>0</v>
      </c>
      <c r="I148" s="273"/>
      <c r="J148" s="274"/>
      <c r="L148" s="140"/>
      <c r="M148" s="140"/>
      <c r="N148" s="140"/>
      <c r="O148" s="140"/>
      <c r="P148" s="140"/>
      <c r="Q148" s="140"/>
    </row>
    <row r="149" customFormat="false" ht="15.75" hidden="false" customHeight="true" outlineLevel="0" collapsed="false">
      <c r="B149" s="233" t="n">
        <f aca="false">J11</f>
        <v>0</v>
      </c>
      <c r="C149" s="256" t="n">
        <f aca="false">C11</f>
        <v>0</v>
      </c>
      <c r="D149" s="272" t="n">
        <f aca="false">J63</f>
        <v>0</v>
      </c>
      <c r="E149" s="272" t="n">
        <f aca="false">J80</f>
        <v>0</v>
      </c>
      <c r="F149" s="272" t="n">
        <f aca="false">J97</f>
        <v>0</v>
      </c>
      <c r="G149" s="272" t="n">
        <f aca="false">J114</f>
        <v>0</v>
      </c>
      <c r="H149" s="272" t="n">
        <f aca="false">J131</f>
        <v>0</v>
      </c>
      <c r="I149" s="273"/>
      <c r="J149" s="274"/>
      <c r="L149" s="140"/>
      <c r="M149" s="140"/>
      <c r="N149" s="140"/>
      <c r="O149" s="140"/>
      <c r="P149" s="140"/>
      <c r="Q149" s="140"/>
    </row>
    <row r="150" customFormat="false" ht="15.75" hidden="false" customHeight="true" outlineLevel="0" collapsed="false">
      <c r="B150" s="233" t="n">
        <f aca="false">J12</f>
        <v>0</v>
      </c>
      <c r="C150" s="256" t="n">
        <f aca="false">C12</f>
        <v>0</v>
      </c>
      <c r="D150" s="272" t="n">
        <f aca="false">J64</f>
        <v>0</v>
      </c>
      <c r="E150" s="272" t="n">
        <f aca="false">J81</f>
        <v>0</v>
      </c>
      <c r="F150" s="272" t="n">
        <f aca="false">J98</f>
        <v>0</v>
      </c>
      <c r="G150" s="272" t="n">
        <f aca="false">J115</f>
        <v>0</v>
      </c>
      <c r="H150" s="272" t="n">
        <f aca="false">J132</f>
        <v>0</v>
      </c>
      <c r="I150" s="273"/>
      <c r="J150" s="274"/>
      <c r="L150" s="140"/>
      <c r="M150" s="140"/>
      <c r="N150" s="140"/>
      <c r="O150" s="140"/>
      <c r="P150" s="140"/>
      <c r="Q150" s="140"/>
    </row>
    <row r="151" customFormat="false" ht="15.75" hidden="false" customHeight="true" outlineLevel="0" collapsed="false">
      <c r="B151" s="233" t="n">
        <f aca="false">J13</f>
        <v>0</v>
      </c>
      <c r="C151" s="256" t="n">
        <f aca="false">C13</f>
        <v>0</v>
      </c>
      <c r="D151" s="272" t="n">
        <f aca="false">J65</f>
        <v>0</v>
      </c>
      <c r="E151" s="272" t="n">
        <f aca="false">J82</f>
        <v>0</v>
      </c>
      <c r="F151" s="272" t="n">
        <f aca="false">J99</f>
        <v>0</v>
      </c>
      <c r="G151" s="272" t="n">
        <f aca="false">J116</f>
        <v>0</v>
      </c>
      <c r="H151" s="272" t="n">
        <f aca="false">J133</f>
        <v>0</v>
      </c>
      <c r="I151" s="273"/>
      <c r="J151" s="274"/>
      <c r="L151" s="140"/>
      <c r="M151" s="140"/>
      <c r="N151" s="140"/>
      <c r="O151" s="140"/>
      <c r="P151" s="140"/>
      <c r="Q151" s="140"/>
    </row>
    <row r="152" customFormat="false" ht="15.75" hidden="false" customHeight="true" outlineLevel="0" collapsed="false">
      <c r="B152" s="233" t="n">
        <f aca="false">J14</f>
        <v>0</v>
      </c>
      <c r="C152" s="256" t="n">
        <f aca="false">C14</f>
        <v>0</v>
      </c>
      <c r="D152" s="272" t="n">
        <f aca="false">J66</f>
        <v>0</v>
      </c>
      <c r="E152" s="272" t="n">
        <f aca="false">J83</f>
        <v>0</v>
      </c>
      <c r="F152" s="272" t="n">
        <f aca="false">J100</f>
        <v>0</v>
      </c>
      <c r="G152" s="272" t="n">
        <f aca="false">J117</f>
        <v>0</v>
      </c>
      <c r="H152" s="272" t="n">
        <f aca="false">J134</f>
        <v>0</v>
      </c>
      <c r="I152" s="273"/>
      <c r="J152" s="274"/>
      <c r="L152" s="140"/>
      <c r="M152" s="140"/>
      <c r="N152" s="140"/>
      <c r="O152" s="140"/>
      <c r="P152" s="140"/>
      <c r="Q152" s="140"/>
    </row>
    <row r="153" customFormat="false" ht="15.75" hidden="false" customHeight="true" outlineLevel="0" collapsed="false">
      <c r="B153" s="233" t="n">
        <f aca="false">J15</f>
        <v>0</v>
      </c>
      <c r="C153" s="256" t="n">
        <f aca="false">C15</f>
        <v>0</v>
      </c>
      <c r="D153" s="272" t="n">
        <f aca="false">J67</f>
        <v>0</v>
      </c>
      <c r="E153" s="272" t="n">
        <f aca="false">J84</f>
        <v>0</v>
      </c>
      <c r="F153" s="272" t="n">
        <f aca="false">J101</f>
        <v>0</v>
      </c>
      <c r="G153" s="272" t="n">
        <f aca="false">J118</f>
        <v>0</v>
      </c>
      <c r="H153" s="272" t="n">
        <f aca="false">J135</f>
        <v>0</v>
      </c>
      <c r="I153" s="273"/>
      <c r="J153" s="274"/>
      <c r="L153" s="140"/>
      <c r="M153" s="140"/>
      <c r="N153" s="140"/>
      <c r="O153" s="140"/>
      <c r="P153" s="140"/>
      <c r="Q153" s="140"/>
    </row>
    <row r="154" customFormat="false" ht="15.75" hidden="false" customHeight="true" outlineLevel="0" collapsed="false">
      <c r="B154" s="233" t="n">
        <f aca="false">J16</f>
        <v>0</v>
      </c>
      <c r="C154" s="256" t="n">
        <f aca="false">C16</f>
        <v>0</v>
      </c>
      <c r="D154" s="272" t="n">
        <f aca="false">J68</f>
        <v>0</v>
      </c>
      <c r="E154" s="272" t="n">
        <f aca="false">J85</f>
        <v>0</v>
      </c>
      <c r="F154" s="272" t="n">
        <f aca="false">J102</f>
        <v>0</v>
      </c>
      <c r="G154" s="272" t="n">
        <f aca="false">J119</f>
        <v>0</v>
      </c>
      <c r="H154" s="272" t="n">
        <f aca="false">J136</f>
        <v>0</v>
      </c>
      <c r="I154" s="273"/>
      <c r="J154" s="274"/>
      <c r="L154" s="140"/>
      <c r="M154" s="140"/>
      <c r="N154" s="140"/>
      <c r="O154" s="140"/>
      <c r="P154" s="140"/>
      <c r="Q154" s="140"/>
    </row>
    <row r="155" customFormat="false" ht="15.75" hidden="false" customHeight="true" outlineLevel="0" collapsed="false">
      <c r="B155" s="233" t="n">
        <f aca="false">J17</f>
        <v>0</v>
      </c>
      <c r="C155" s="256" t="n">
        <f aca="false">C17</f>
        <v>0</v>
      </c>
      <c r="D155" s="272" t="n">
        <f aca="false">J69</f>
        <v>0</v>
      </c>
      <c r="E155" s="272" t="n">
        <f aca="false">J86</f>
        <v>0</v>
      </c>
      <c r="F155" s="272" t="n">
        <f aca="false">J103</f>
        <v>0</v>
      </c>
      <c r="G155" s="272" t="n">
        <f aca="false">J120</f>
        <v>0</v>
      </c>
      <c r="H155" s="272" t="n">
        <f aca="false">J137</f>
        <v>0</v>
      </c>
      <c r="I155" s="273"/>
      <c r="J155" s="274"/>
      <c r="L155" s="140"/>
      <c r="M155" s="140"/>
      <c r="N155" s="140"/>
      <c r="O155" s="140"/>
      <c r="P155" s="140"/>
      <c r="Q155" s="140"/>
    </row>
    <row r="156" customFormat="false" ht="54.75" hidden="false" customHeight="true" outlineLevel="0" collapsed="false">
      <c r="D156" s="275"/>
      <c r="E156" s="275"/>
      <c r="F156" s="275"/>
      <c r="G156" s="275"/>
      <c r="H156" s="275"/>
      <c r="I156" s="123"/>
    </row>
    <row r="160" customFormat="false" ht="23.25" hidden="true" customHeight="true" outlineLevel="0" collapsed="false">
      <c r="C160" s="91" t="s">
        <v>432</v>
      </c>
      <c r="D160" s="91"/>
      <c r="E160" s="91"/>
      <c r="F160" s="91"/>
    </row>
    <row r="161" customFormat="false" ht="15.75" hidden="true" customHeight="true" outlineLevel="0" collapsed="false"/>
    <row r="162" customFormat="false" ht="15.75" hidden="true" customHeight="true" outlineLevel="0" collapsed="false">
      <c r="C162" s="34" t="s">
        <v>433</v>
      </c>
      <c r="D162" s="255" t="s">
        <v>381</v>
      </c>
      <c r="E162" s="255" t="s">
        <v>382</v>
      </c>
      <c r="F162" s="255" t="s">
        <v>383</v>
      </c>
      <c r="G162" s="255" t="s">
        <v>384</v>
      </c>
      <c r="H162" s="255"/>
      <c r="I162" s="255" t="s">
        <v>385</v>
      </c>
    </row>
    <row r="163" customFormat="false" ht="16.5" hidden="true" customHeight="true" outlineLevel="0" collapsed="false">
      <c r="C163" s="276"/>
      <c r="D163" s="277"/>
      <c r="E163" s="277"/>
      <c r="F163" s="277"/>
      <c r="G163" s="277"/>
      <c r="H163" s="277"/>
      <c r="I163" s="277"/>
    </row>
    <row r="164" customFormat="false" ht="15.75" hidden="true" customHeight="true" outlineLevel="0" collapsed="false">
      <c r="C164" s="276"/>
      <c r="D164" s="277"/>
      <c r="E164" s="277"/>
      <c r="F164" s="277"/>
      <c r="G164" s="277"/>
      <c r="H164" s="277"/>
      <c r="I164" s="277"/>
    </row>
    <row r="165" customFormat="false" ht="15.75" hidden="true" customHeight="true" outlineLevel="0" collapsed="false">
      <c r="C165" s="276"/>
      <c r="D165" s="277"/>
      <c r="E165" s="277"/>
      <c r="F165" s="277"/>
      <c r="G165" s="277"/>
      <c r="H165" s="277"/>
      <c r="I165" s="277"/>
    </row>
    <row r="166" customFormat="false" ht="15.75" hidden="true" customHeight="true" outlineLevel="0" collapsed="false">
      <c r="C166" s="276"/>
      <c r="D166" s="277"/>
      <c r="E166" s="277"/>
      <c r="F166" s="277"/>
      <c r="G166" s="277"/>
      <c r="H166" s="277"/>
      <c r="I166" s="277"/>
    </row>
    <row r="167" customFormat="false" ht="15.75" hidden="true" customHeight="true" outlineLevel="0" collapsed="false">
      <c r="C167" s="276"/>
      <c r="D167" s="277"/>
      <c r="E167" s="277"/>
      <c r="F167" s="277"/>
      <c r="G167" s="277"/>
      <c r="H167" s="277"/>
      <c r="I167" s="277"/>
    </row>
    <row r="168" customFormat="false" ht="15.75" hidden="true" customHeight="true" outlineLevel="0" collapsed="false">
      <c r="C168" s="276"/>
      <c r="D168" s="278"/>
      <c r="E168" s="278"/>
      <c r="F168" s="278"/>
      <c r="G168" s="278"/>
      <c r="H168" s="278"/>
      <c r="I168" s="278"/>
    </row>
    <row r="169" customFormat="false" ht="15" hidden="true" customHeight="false" outlineLevel="0" collapsed="false"/>
    <row r="170" customFormat="false" ht="15" hidden="true" customHeight="false" outlineLevel="0" collapsed="false"/>
    <row r="171" customFormat="false" ht="15" hidden="true" customHeight="false" outlineLevel="0" collapsed="false"/>
    <row r="172" customFormat="false" ht="23.25" hidden="true" customHeight="true" outlineLevel="0" collapsed="false">
      <c r="C172" s="91" t="s">
        <v>434</v>
      </c>
      <c r="D172" s="91"/>
      <c r="E172" s="91"/>
      <c r="F172" s="91"/>
    </row>
    <row r="173" customFormat="false" ht="15" hidden="true" customHeight="false" outlineLevel="0" collapsed="false"/>
    <row r="174" customFormat="false" ht="28.5" hidden="true" customHeight="true" outlineLevel="0" collapsed="false">
      <c r="C174" s="279" t="s">
        <v>435</v>
      </c>
      <c r="D174" s="280"/>
      <c r="E174" s="281"/>
      <c r="F174" s="282"/>
      <c r="G174" s="283"/>
      <c r="H174" s="283"/>
      <c r="I174" s="284"/>
    </row>
    <row r="175" customFormat="false" ht="15.75" hidden="true" customHeight="true" outlineLevel="0" collapsed="false">
      <c r="C175" s="254"/>
      <c r="D175" s="255" t="s">
        <v>381</v>
      </c>
      <c r="E175" s="255" t="s">
        <v>382</v>
      </c>
      <c r="F175" s="255" t="s">
        <v>383</v>
      </c>
      <c r="G175" s="255" t="s">
        <v>384</v>
      </c>
      <c r="H175" s="255"/>
      <c r="I175" s="255" t="s">
        <v>385</v>
      </c>
    </row>
    <row r="176" customFormat="false" ht="16.5" hidden="true" customHeight="true" outlineLevel="0" collapsed="false">
      <c r="C176" s="276"/>
      <c r="D176" s="276"/>
      <c r="E176" s="276"/>
      <c r="F176" s="276"/>
      <c r="G176" s="276"/>
      <c r="H176" s="276"/>
      <c r="I176" s="276"/>
    </row>
    <row r="177" customFormat="false" ht="15.75" hidden="true" customHeight="true" outlineLevel="0" collapsed="false">
      <c r="C177" s="276"/>
      <c r="D177" s="276"/>
      <c r="E177" s="276"/>
      <c r="F177" s="276"/>
      <c r="G177" s="276"/>
      <c r="H177" s="276"/>
      <c r="I177" s="276"/>
    </row>
    <row r="178" customFormat="false" ht="15.75" hidden="true" customHeight="true" outlineLevel="0" collapsed="false">
      <c r="C178" s="276"/>
      <c r="D178" s="276"/>
      <c r="E178" s="276"/>
      <c r="F178" s="276"/>
      <c r="G178" s="276"/>
      <c r="H178" s="276"/>
      <c r="I178" s="276"/>
    </row>
    <row r="179" customFormat="false" ht="15.75" hidden="true" customHeight="true" outlineLevel="0" collapsed="false">
      <c r="C179" s="276"/>
      <c r="D179" s="276"/>
      <c r="E179" s="276"/>
      <c r="F179" s="276"/>
      <c r="G179" s="276"/>
      <c r="H179" s="276"/>
      <c r="I179" s="276"/>
    </row>
    <row r="180" customFormat="false" ht="15.75" hidden="true" customHeight="true" outlineLevel="0" collapsed="false">
      <c r="C180" s="276"/>
      <c r="D180" s="276"/>
      <c r="E180" s="276"/>
      <c r="F180" s="276"/>
      <c r="G180" s="276"/>
      <c r="H180" s="276"/>
      <c r="I180" s="276"/>
    </row>
    <row r="181" customFormat="false" ht="15.75" hidden="true" customHeight="true" outlineLevel="0" collapsed="false">
      <c r="C181" s="276"/>
      <c r="D181" s="276"/>
      <c r="E181" s="276"/>
      <c r="F181" s="276"/>
      <c r="G181" s="276"/>
      <c r="H181" s="276"/>
      <c r="I181" s="276"/>
    </row>
    <row r="182" customFormat="false" ht="15.75" hidden="true" customHeight="true" outlineLevel="0" collapsed="false">
      <c r="C182" s="276"/>
      <c r="D182" s="276"/>
      <c r="E182" s="276"/>
      <c r="F182" s="276"/>
      <c r="G182" s="276"/>
      <c r="H182" s="276"/>
      <c r="I182" s="276"/>
    </row>
    <row r="183" customFormat="false" ht="15.75" hidden="true" customHeight="true" outlineLevel="0" collapsed="false">
      <c r="C183" s="276"/>
      <c r="D183" s="276"/>
      <c r="E183" s="276"/>
      <c r="F183" s="276"/>
      <c r="G183" s="276"/>
      <c r="H183" s="276"/>
      <c r="I183" s="276"/>
    </row>
    <row r="184" customFormat="false" ht="15" hidden="true" customHeight="false" outlineLevel="0" collapsed="false"/>
    <row r="185" customFormat="false" ht="23.25" hidden="true" customHeight="true" outlineLevel="0" collapsed="false">
      <c r="C185" s="91" t="s">
        <v>436</v>
      </c>
      <c r="D185" s="91"/>
      <c r="E185" s="91"/>
      <c r="F185" s="91"/>
    </row>
    <row r="186" customFormat="false" ht="28.5" hidden="true" customHeight="true" outlineLevel="0" collapsed="false">
      <c r="C186" s="279" t="s">
        <v>437</v>
      </c>
      <c r="D186" s="280"/>
      <c r="E186" s="281"/>
      <c r="F186" s="282"/>
      <c r="G186" s="283"/>
      <c r="H186" s="283"/>
      <c r="I186" s="284"/>
    </row>
    <row r="187" customFormat="false" ht="15.75" hidden="true" customHeight="true" outlineLevel="0" collapsed="false">
      <c r="C187" s="254"/>
      <c r="D187" s="255" t="str">
        <f aca="false">D175</f>
        <v>Anno 1</v>
      </c>
      <c r="E187" s="255" t="str">
        <f aca="false">E175</f>
        <v>Anno 2</v>
      </c>
      <c r="F187" s="255" t="str">
        <f aca="false">F175</f>
        <v>Anno 3</v>
      </c>
      <c r="G187" s="255" t="str">
        <f aca="false">G175</f>
        <v>Anno 4</v>
      </c>
      <c r="H187" s="255"/>
      <c r="I187" s="255" t="str">
        <f aca="false">I175</f>
        <v>Anno 5</v>
      </c>
    </row>
    <row r="188" customFormat="false" ht="16.5" hidden="true" customHeight="true" outlineLevel="0" collapsed="false">
      <c r="C188" s="276"/>
      <c r="D188" s="276"/>
      <c r="E188" s="276"/>
      <c r="F188" s="276"/>
      <c r="G188" s="276"/>
      <c r="H188" s="276"/>
      <c r="I188" s="276"/>
    </row>
    <row r="189" customFormat="false" ht="15.75" hidden="true" customHeight="true" outlineLevel="0" collapsed="false">
      <c r="C189" s="276"/>
      <c r="D189" s="276"/>
      <c r="E189" s="276"/>
      <c r="F189" s="276"/>
      <c r="G189" s="276"/>
      <c r="H189" s="276"/>
      <c r="I189" s="276"/>
    </row>
    <row r="190" customFormat="false" ht="15.75" hidden="true" customHeight="true" outlineLevel="0" collapsed="false">
      <c r="C190" s="276"/>
      <c r="D190" s="276"/>
      <c r="E190" s="276"/>
      <c r="F190" s="276"/>
      <c r="G190" s="276"/>
      <c r="H190" s="276"/>
      <c r="I190" s="276"/>
    </row>
    <row r="191" customFormat="false" ht="15.75" hidden="true" customHeight="true" outlineLevel="0" collapsed="false">
      <c r="C191" s="276"/>
      <c r="D191" s="276"/>
      <c r="E191" s="276"/>
      <c r="F191" s="276"/>
      <c r="G191" s="276"/>
      <c r="H191" s="276"/>
      <c r="I191" s="276"/>
    </row>
    <row r="192" customFormat="false" ht="15.75" hidden="true" customHeight="true" outlineLevel="0" collapsed="false">
      <c r="C192" s="276"/>
      <c r="D192" s="276"/>
      <c r="E192" s="276"/>
      <c r="F192" s="276"/>
      <c r="G192" s="276"/>
      <c r="H192" s="276"/>
      <c r="I192" s="276"/>
    </row>
    <row r="193" customFormat="false" ht="15" hidden="true" customHeight="false" outlineLevel="0" collapsed="false"/>
    <row r="194" customFormat="false" ht="23.25" hidden="true" customHeight="true" outlineLevel="0" collapsed="false">
      <c r="C194" s="91" t="s">
        <v>438</v>
      </c>
      <c r="D194" s="91"/>
      <c r="E194" s="91"/>
      <c r="F194" s="91"/>
    </row>
    <row r="195" customFormat="false" ht="19.5" hidden="true" customHeight="true" outlineLevel="0" collapsed="false">
      <c r="C195" s="199" t="s">
        <v>439</v>
      </c>
      <c r="D195" s="199"/>
      <c r="E195" s="199"/>
      <c r="F195" s="199"/>
      <c r="G195" s="285"/>
      <c r="H195" s="285"/>
      <c r="I195" s="286"/>
    </row>
    <row r="196" customFormat="false" ht="15.75" hidden="true" customHeight="true" outlineLevel="0" collapsed="false">
      <c r="C196" s="254"/>
      <c r="D196" s="255" t="s">
        <v>381</v>
      </c>
      <c r="E196" s="255" t="s">
        <v>382</v>
      </c>
      <c r="F196" s="255" t="s">
        <v>383</v>
      </c>
      <c r="G196" s="255" t="s">
        <v>384</v>
      </c>
      <c r="H196" s="255"/>
      <c r="I196" s="255" t="s">
        <v>385</v>
      </c>
    </row>
    <row r="197" customFormat="false" ht="16.5" hidden="true" customHeight="true" outlineLevel="0" collapsed="false">
      <c r="C197" s="276"/>
      <c r="D197" s="276"/>
      <c r="E197" s="276"/>
      <c r="F197" s="276"/>
      <c r="G197" s="276"/>
      <c r="H197" s="276"/>
      <c r="I197" s="276"/>
    </row>
    <row r="198" customFormat="false" ht="15.75" hidden="true" customHeight="true" outlineLevel="0" collapsed="false">
      <c r="C198" s="276"/>
      <c r="D198" s="276"/>
      <c r="E198" s="276"/>
      <c r="F198" s="276"/>
      <c r="G198" s="276"/>
      <c r="H198" s="276"/>
      <c r="I198" s="276"/>
    </row>
    <row r="199" customFormat="false" ht="15.75" hidden="true" customHeight="true" outlineLevel="0" collapsed="false">
      <c r="C199" s="276"/>
      <c r="D199" s="276"/>
      <c r="E199" s="276"/>
      <c r="F199" s="276"/>
      <c r="G199" s="276"/>
      <c r="H199" s="276"/>
      <c r="I199" s="276"/>
    </row>
    <row r="200" customFormat="false" ht="15.75" hidden="true" customHeight="true" outlineLevel="0" collapsed="false">
      <c r="C200" s="276"/>
      <c r="D200" s="276"/>
      <c r="E200" s="276"/>
      <c r="F200" s="276"/>
      <c r="G200" s="276"/>
      <c r="H200" s="276"/>
      <c r="I200" s="276"/>
    </row>
    <row r="201" customFormat="false" ht="15.75" hidden="true" customHeight="true" outlineLevel="0" collapsed="false">
      <c r="C201" s="276"/>
      <c r="D201" s="276"/>
      <c r="E201" s="276"/>
      <c r="F201" s="276"/>
      <c r="G201" s="276"/>
      <c r="H201" s="276"/>
      <c r="I201" s="276"/>
    </row>
    <row r="202" customFormat="false" ht="15.75" hidden="true" customHeight="true" outlineLevel="0" collapsed="false">
      <c r="C202" s="254"/>
      <c r="D202" s="255"/>
      <c r="E202" s="255"/>
      <c r="F202" s="255"/>
      <c r="G202" s="255"/>
      <c r="H202" s="255"/>
      <c r="I202" s="255"/>
    </row>
    <row r="203" customFormat="false" ht="16.5" hidden="true" customHeight="true" outlineLevel="0" collapsed="false">
      <c r="C203" s="276"/>
      <c r="D203" s="276"/>
      <c r="E203" s="276"/>
      <c r="F203" s="276"/>
      <c r="G203" s="276"/>
      <c r="H203" s="276"/>
      <c r="I203" s="276"/>
    </row>
    <row r="204" customFormat="false" ht="15.75" hidden="true" customHeight="true" outlineLevel="0" collapsed="false">
      <c r="C204" s="276"/>
      <c r="D204" s="276"/>
      <c r="E204" s="276"/>
      <c r="F204" s="276"/>
      <c r="G204" s="276"/>
      <c r="H204" s="276"/>
      <c r="I204" s="276"/>
    </row>
    <row r="205" customFormat="false" ht="15.75" hidden="true" customHeight="true" outlineLevel="0" collapsed="false">
      <c r="C205" s="276"/>
      <c r="D205" s="276"/>
      <c r="E205" s="276"/>
      <c r="F205" s="276"/>
      <c r="G205" s="276"/>
      <c r="H205" s="276"/>
      <c r="I205" s="276"/>
    </row>
    <row r="206" customFormat="false" ht="15.75" hidden="true" customHeight="true" outlineLevel="0" collapsed="false">
      <c r="C206" s="276"/>
      <c r="D206" s="276"/>
      <c r="E206" s="276"/>
      <c r="F206" s="276"/>
      <c r="G206" s="276"/>
      <c r="H206" s="276"/>
      <c r="I206" s="276"/>
    </row>
    <row r="207" customFormat="false" ht="15.75" hidden="true" customHeight="true" outlineLevel="0" collapsed="false">
      <c r="C207" s="276"/>
      <c r="D207" s="276"/>
      <c r="E207" s="276"/>
      <c r="F207" s="276"/>
      <c r="G207" s="276"/>
      <c r="H207" s="276"/>
      <c r="I207" s="276"/>
    </row>
    <row r="208" customFormat="false" ht="15.75" hidden="true" customHeight="true" outlineLevel="0" collapsed="false">
      <c r="C208" s="254"/>
      <c r="D208" s="255"/>
      <c r="E208" s="255"/>
      <c r="F208" s="255"/>
      <c r="G208" s="255"/>
      <c r="H208" s="255"/>
      <c r="I208" s="255"/>
    </row>
    <row r="209" customFormat="false" ht="16.5" hidden="true" customHeight="true" outlineLevel="0" collapsed="false">
      <c r="C209" s="276"/>
      <c r="D209" s="276"/>
      <c r="E209" s="276"/>
      <c r="F209" s="276"/>
      <c r="G209" s="276"/>
      <c r="H209" s="276"/>
      <c r="I209" s="276"/>
    </row>
    <row r="210" customFormat="false" ht="15.75" hidden="true" customHeight="true" outlineLevel="0" collapsed="false">
      <c r="C210" s="276" t="s">
        <v>440</v>
      </c>
      <c r="D210" s="276"/>
      <c r="E210" s="276"/>
      <c r="F210" s="276"/>
      <c r="G210" s="276"/>
      <c r="H210" s="276"/>
      <c r="I210" s="276"/>
    </row>
    <row r="211" customFormat="false" ht="15" hidden="true" customHeight="false" outlineLevel="0" collapsed="false">
      <c r="C211" s="287"/>
      <c r="D211" s="288"/>
      <c r="E211" s="288"/>
      <c r="F211" s="288"/>
      <c r="G211" s="288"/>
      <c r="H211" s="288"/>
      <c r="I211" s="288"/>
    </row>
    <row r="212" customFormat="false" ht="23.25" hidden="true" customHeight="true" outlineLevel="0" collapsed="false">
      <c r="C212" s="91"/>
      <c r="D212" s="91"/>
      <c r="E212" s="91"/>
      <c r="F212" s="91"/>
      <c r="G212" s="288"/>
      <c r="H212" s="288"/>
      <c r="I212" s="288"/>
    </row>
    <row r="213" customFormat="false" ht="19.5" hidden="true" customHeight="true" outlineLevel="0" collapsed="false">
      <c r="C213" s="199" t="s">
        <v>441</v>
      </c>
      <c r="D213" s="199"/>
      <c r="E213" s="199"/>
      <c r="F213" s="199"/>
      <c r="G213" s="285"/>
      <c r="H213" s="285"/>
      <c r="I213" s="286"/>
    </row>
    <row r="214" customFormat="false" ht="15.75" hidden="true" customHeight="true" outlineLevel="0" collapsed="false">
      <c r="C214" s="254"/>
      <c r="D214" s="255" t="str">
        <f aca="false">+D196</f>
        <v>Anno 1</v>
      </c>
      <c r="E214" s="255" t="str">
        <f aca="false">+E196</f>
        <v>Anno 2</v>
      </c>
      <c r="F214" s="255" t="str">
        <f aca="false">+F196</f>
        <v>Anno 3</v>
      </c>
      <c r="G214" s="255" t="str">
        <f aca="false">+G196</f>
        <v>Anno 4</v>
      </c>
      <c r="H214" s="255"/>
      <c r="I214" s="255" t="str">
        <f aca="false">+I196</f>
        <v>Anno 5</v>
      </c>
    </row>
    <row r="215" customFormat="false" ht="16.5" hidden="true" customHeight="true" outlineLevel="0" collapsed="false">
      <c r="C215" s="276"/>
      <c r="D215" s="276"/>
      <c r="E215" s="276"/>
      <c r="F215" s="276"/>
      <c r="G215" s="276"/>
      <c r="H215" s="276"/>
      <c r="I215" s="276"/>
    </row>
    <row r="216" customFormat="false" ht="15.75" hidden="true" customHeight="true" outlineLevel="0" collapsed="false">
      <c r="C216" s="276"/>
      <c r="D216" s="276"/>
      <c r="E216" s="276"/>
      <c r="F216" s="276"/>
      <c r="G216" s="276"/>
      <c r="H216" s="276"/>
      <c r="I216" s="276"/>
    </row>
    <row r="217" customFormat="false" ht="15.75" hidden="true" customHeight="true" outlineLevel="0" collapsed="false">
      <c r="C217" s="276"/>
      <c r="D217" s="276"/>
      <c r="E217" s="276"/>
      <c r="F217" s="276"/>
      <c r="G217" s="276"/>
      <c r="H217" s="276"/>
      <c r="I217" s="276"/>
    </row>
    <row r="218" customFormat="false" ht="15.75" hidden="true" customHeight="true" outlineLevel="0" collapsed="false">
      <c r="C218" s="276"/>
      <c r="D218" s="276"/>
      <c r="E218" s="276"/>
      <c r="F218" s="276"/>
      <c r="G218" s="276"/>
      <c r="H218" s="276"/>
      <c r="I218" s="276"/>
    </row>
    <row r="219" customFormat="false" ht="15.75" hidden="true" customHeight="true" outlineLevel="0" collapsed="false">
      <c r="C219" s="276"/>
      <c r="D219" s="276"/>
      <c r="E219" s="276"/>
      <c r="F219" s="276"/>
      <c r="G219" s="276"/>
      <c r="H219" s="276"/>
      <c r="I219" s="276"/>
    </row>
    <row r="220" customFormat="false" ht="15.75" hidden="true" customHeight="true" outlineLevel="0" collapsed="false">
      <c r="C220" s="254"/>
      <c r="D220" s="255"/>
      <c r="E220" s="255"/>
      <c r="F220" s="255"/>
      <c r="G220" s="255"/>
      <c r="H220" s="255"/>
      <c r="I220" s="255"/>
    </row>
    <row r="221" customFormat="false" ht="16.5" hidden="true" customHeight="true" outlineLevel="0" collapsed="false">
      <c r="C221" s="276"/>
      <c r="D221" s="276"/>
      <c r="E221" s="276"/>
      <c r="F221" s="276"/>
      <c r="G221" s="276"/>
      <c r="H221" s="276"/>
      <c r="I221" s="276"/>
    </row>
    <row r="222" customFormat="false" ht="15.75" hidden="true" customHeight="true" outlineLevel="0" collapsed="false">
      <c r="C222" s="276" t="s">
        <v>442</v>
      </c>
      <c r="D222" s="276"/>
      <c r="E222" s="276"/>
      <c r="F222" s="276"/>
      <c r="G222" s="276"/>
      <c r="H222" s="276"/>
      <c r="I222" s="276"/>
    </row>
    <row r="223" customFormat="false" ht="15" hidden="true" customHeight="false" outlineLevel="0" collapsed="false">
      <c r="C223" s="287"/>
      <c r="D223" s="288"/>
      <c r="E223" s="288"/>
      <c r="F223" s="288"/>
      <c r="G223" s="288"/>
      <c r="H223" s="288"/>
      <c r="I223" s="288"/>
    </row>
    <row r="224" customFormat="false" ht="15" hidden="true" customHeight="false" outlineLevel="0" collapsed="false">
      <c r="C224" s="287"/>
      <c r="D224" s="288"/>
      <c r="E224" s="288"/>
      <c r="F224" s="288"/>
      <c r="G224" s="288"/>
      <c r="H224" s="288"/>
      <c r="I224" s="288"/>
    </row>
    <row r="225" customFormat="false" ht="19.5" hidden="true" customHeight="true" outlineLevel="0" collapsed="false">
      <c r="C225" s="199" t="s">
        <v>443</v>
      </c>
      <c r="D225" s="199"/>
      <c r="E225" s="199"/>
      <c r="F225" s="199"/>
      <c r="G225" s="288"/>
      <c r="H225" s="288"/>
      <c r="I225" s="288"/>
    </row>
    <row r="226" customFormat="false" ht="15.75" hidden="true" customHeight="true" outlineLevel="0" collapsed="false">
      <c r="C226" s="254"/>
      <c r="D226" s="255" t="str">
        <f aca="false">+D214</f>
        <v>Anno 1</v>
      </c>
      <c r="E226" s="255" t="str">
        <f aca="false">+E214</f>
        <v>Anno 2</v>
      </c>
      <c r="F226" s="255" t="str">
        <f aca="false">+F214</f>
        <v>Anno 3</v>
      </c>
      <c r="G226" s="255" t="str">
        <f aca="false">+G214</f>
        <v>Anno 4</v>
      </c>
      <c r="H226" s="255"/>
      <c r="I226" s="255" t="str">
        <f aca="false">+I214</f>
        <v>Anno 5</v>
      </c>
    </row>
    <row r="227" customFormat="false" ht="16.5" hidden="true" customHeight="true" outlineLevel="0" collapsed="false">
      <c r="C227" s="276"/>
      <c r="D227" s="276"/>
      <c r="E227" s="276"/>
      <c r="F227" s="276"/>
      <c r="G227" s="276"/>
      <c r="H227" s="276"/>
      <c r="I227" s="276"/>
    </row>
    <row r="228" customFormat="false" ht="15.75" hidden="true" customHeight="true" outlineLevel="0" collapsed="false">
      <c r="C228" s="276"/>
      <c r="D228" s="276"/>
      <c r="E228" s="276"/>
      <c r="F228" s="276"/>
      <c r="G228" s="276"/>
      <c r="H228" s="276"/>
      <c r="I228" s="276"/>
    </row>
    <row r="229" customFormat="false" ht="15.75" hidden="true" customHeight="true" outlineLevel="0" collapsed="false">
      <c r="C229" s="276"/>
      <c r="D229" s="276"/>
      <c r="E229" s="276"/>
      <c r="F229" s="276"/>
      <c r="G229" s="276"/>
      <c r="H229" s="276"/>
      <c r="I229" s="276"/>
    </row>
    <row r="230" customFormat="false" ht="15.75" hidden="true" customHeight="true" outlineLevel="0" collapsed="false">
      <c r="C230" s="276" t="s">
        <v>444</v>
      </c>
      <c r="D230" s="276"/>
      <c r="E230" s="276"/>
      <c r="F230" s="276"/>
      <c r="G230" s="276"/>
      <c r="H230" s="276"/>
      <c r="I230" s="276"/>
    </row>
    <row r="231" customFormat="false" ht="15.75" hidden="true" customHeight="true" outlineLevel="0" collapsed="false">
      <c r="C231" s="276"/>
      <c r="D231" s="276"/>
      <c r="E231" s="276"/>
      <c r="F231" s="276"/>
      <c r="G231" s="276"/>
      <c r="H231" s="276"/>
      <c r="I231" s="276"/>
    </row>
    <row r="232" customFormat="false" ht="15" hidden="true" customHeight="false" outlineLevel="0" collapsed="false"/>
    <row r="233" customFormat="false" ht="15" hidden="true" customHeight="false" outlineLevel="0" collapsed="false"/>
    <row r="234" customFormat="false" ht="23.25" hidden="true" customHeight="true" outlineLevel="0" collapsed="false">
      <c r="C234" s="91" t="s">
        <v>445</v>
      </c>
      <c r="D234" s="91"/>
      <c r="E234" s="91"/>
      <c r="F234" s="91"/>
    </row>
    <row r="235" customFormat="false" ht="15.75" hidden="true" customHeight="true" outlineLevel="0" collapsed="false"/>
    <row r="236" customFormat="false" ht="15.75" hidden="true" customHeight="true" outlineLevel="0" collapsed="false">
      <c r="C236" s="254"/>
      <c r="D236" s="255" t="s">
        <v>381</v>
      </c>
      <c r="E236" s="255" t="s">
        <v>382</v>
      </c>
      <c r="F236" s="255" t="s">
        <v>383</v>
      </c>
      <c r="G236" s="255" t="s">
        <v>384</v>
      </c>
      <c r="H236" s="255"/>
      <c r="I236" s="255" t="s">
        <v>385</v>
      </c>
    </row>
    <row r="237" customFormat="false" ht="16.5" hidden="true" customHeight="true" outlineLevel="0" collapsed="false">
      <c r="C237" s="276"/>
      <c r="D237" s="276"/>
      <c r="E237" s="276"/>
      <c r="F237" s="276"/>
      <c r="G237" s="276"/>
      <c r="H237" s="276"/>
      <c r="I237" s="276"/>
    </row>
    <row r="238" customFormat="false" ht="15.75" hidden="true" customHeight="true" outlineLevel="0" collapsed="false">
      <c r="C238" s="276"/>
      <c r="D238" s="276"/>
      <c r="E238" s="276"/>
      <c r="F238" s="276"/>
      <c r="G238" s="276"/>
      <c r="H238" s="276"/>
      <c r="I238" s="276"/>
    </row>
    <row r="239" customFormat="false" ht="15.75" hidden="true" customHeight="true" outlineLevel="0" collapsed="false">
      <c r="C239" s="276"/>
      <c r="D239" s="276"/>
      <c r="E239" s="276"/>
      <c r="F239" s="276"/>
      <c r="G239" s="276"/>
      <c r="H239" s="276"/>
      <c r="I239" s="276"/>
    </row>
    <row r="240" customFormat="false" ht="15.75" hidden="true" customHeight="true" outlineLevel="0" collapsed="false">
      <c r="C240" s="276"/>
      <c r="D240" s="276"/>
      <c r="E240" s="276"/>
      <c r="F240" s="276"/>
      <c r="G240" s="276"/>
      <c r="H240" s="276"/>
      <c r="I240" s="276"/>
    </row>
    <row r="241" customFormat="false" ht="15.75" hidden="true" customHeight="true" outlineLevel="0" collapsed="false">
      <c r="C241" s="276"/>
      <c r="D241" s="276"/>
      <c r="E241" s="276"/>
      <c r="F241" s="276"/>
      <c r="G241" s="276"/>
      <c r="H241" s="276"/>
      <c r="I241" s="276"/>
    </row>
    <row r="242" customFormat="false" ht="15.75" hidden="true" customHeight="true" outlineLevel="0" collapsed="false">
      <c r="C242" s="276"/>
      <c r="D242" s="276"/>
      <c r="E242" s="276"/>
      <c r="F242" s="276"/>
      <c r="G242" s="276"/>
      <c r="H242" s="276"/>
      <c r="I242" s="276"/>
    </row>
    <row r="243" customFormat="false" ht="15.75" hidden="true" customHeight="true" outlineLevel="0" collapsed="false">
      <c r="C243" s="276"/>
      <c r="D243" s="276"/>
      <c r="E243" s="276"/>
      <c r="F243" s="276"/>
      <c r="G243" s="276"/>
      <c r="H243" s="276"/>
      <c r="I243" s="276"/>
    </row>
    <row r="244" customFormat="false" ht="15.75" hidden="true" customHeight="true" outlineLevel="0" collapsed="false">
      <c r="C244" s="276"/>
      <c r="D244" s="276"/>
      <c r="E244" s="276"/>
      <c r="F244" s="276"/>
      <c r="G244" s="276"/>
      <c r="H244" s="276"/>
      <c r="I244" s="276"/>
    </row>
    <row r="245" customFormat="false" ht="15" hidden="true" customHeight="false" outlineLevel="0" collapsed="false"/>
    <row r="246" customFormat="false" ht="15" hidden="true" customHeight="false" outlineLevel="0" collapsed="false"/>
    <row r="247" customFormat="false" ht="15" hidden="true" customHeight="false" outlineLevel="0" collapsed="false"/>
    <row r="248" customFormat="false" ht="15" hidden="true" customHeight="false" outlineLevel="0" collapsed="false"/>
    <row r="249" customFormat="false" ht="15" hidden="true" customHeight="false" outlineLevel="0" collapsed="false"/>
    <row r="250" customFormat="false" ht="15" hidden="true" customHeight="false" outlineLevel="0" collapsed="false"/>
    <row r="251" customFormat="false" ht="15" hidden="true" customHeight="false" outlineLevel="0" collapsed="false"/>
    <row r="252" customFormat="false" ht="15" hidden="true" customHeight="false" outlineLevel="0" collapsed="false"/>
    <row r="269" customFormat="false" ht="21" hidden="false" customHeight="true" outlineLevel="0" collapsed="false">
      <c r="R269" s="289"/>
    </row>
  </sheetData>
  <sheetProtection algorithmName="SHA-512" hashValue="q5s5z7/uQ8K6nWJd3Brc4YuQXcKyfvuSxYJSJr0Agfl5fyQrcuBRBVopCyHkWQxZGiMYD5WaQmeQSHg/ORM1hQ==" saltValue="pXvXIzv/0UI+G6SDkp0IYg==" spinCount="100000" sheet="true" selectLockedCells="true"/>
  <mergeCells count="40">
    <mergeCell ref="C1:F1"/>
    <mergeCell ref="C4:C5"/>
    <mergeCell ref="D4:I5"/>
    <mergeCell ref="J4:J5"/>
    <mergeCell ref="L4:Q16"/>
    <mergeCell ref="D6:I6"/>
    <mergeCell ref="D7:I7"/>
    <mergeCell ref="D8:I8"/>
    <mergeCell ref="D9:I9"/>
    <mergeCell ref="D10:I10"/>
    <mergeCell ref="D11:I11"/>
    <mergeCell ref="D12:I12"/>
    <mergeCell ref="D13:I13"/>
    <mergeCell ref="D14:I14"/>
    <mergeCell ref="D15:I15"/>
    <mergeCell ref="D16:I16"/>
    <mergeCell ref="D17:I17"/>
    <mergeCell ref="C21:F21"/>
    <mergeCell ref="D23:I23"/>
    <mergeCell ref="L24:Q36"/>
    <mergeCell ref="C38:F38"/>
    <mergeCell ref="G38:I38"/>
    <mergeCell ref="L39:Q53"/>
    <mergeCell ref="C54:F54"/>
    <mergeCell ref="G54:I54"/>
    <mergeCell ref="L57:R86"/>
    <mergeCell ref="C105:F105"/>
    <mergeCell ref="C141:F141"/>
    <mergeCell ref="L141:Q155"/>
    <mergeCell ref="D142:H142"/>
    <mergeCell ref="D156:H156"/>
    <mergeCell ref="C160:F160"/>
    <mergeCell ref="C172:F172"/>
    <mergeCell ref="C185:F185"/>
    <mergeCell ref="C194:F194"/>
    <mergeCell ref="C195:F195"/>
    <mergeCell ref="C212:F212"/>
    <mergeCell ref="C213:F213"/>
    <mergeCell ref="C225:F225"/>
    <mergeCell ref="C234:F234"/>
  </mergeCells>
  <conditionalFormatting sqref="D126:I137">
    <cfRule type="expression" priority="2" aboveAverage="0" equalAverage="0" bottom="0" percent="0" rank="0" text="" dxfId="1">
      <formula>INDEX($D$25:$I$36,ROW()-125,COLUMN()-3)="X"</formula>
    </cfRule>
  </conditionalFormatting>
  <conditionalFormatting sqref="D109:I120">
    <cfRule type="expression" priority="3" aboveAverage="0" equalAverage="0" bottom="0" percent="0" rank="0" text="" dxfId="2">
      <formula>INDEX($D$25:$I$36,ROW()-108,COLUMN()-3)="X"</formula>
    </cfRule>
  </conditionalFormatting>
  <conditionalFormatting sqref="D92:I103">
    <cfRule type="expression" priority="4" aboveAverage="0" equalAverage="0" bottom="0" percent="0" rank="0" text="" dxfId="3">
      <formula>INDEX($D$25:$I$36,ROW()-91,COLUMN()-3)="X"</formula>
    </cfRule>
  </conditionalFormatting>
  <conditionalFormatting sqref="D75:J86">
    <cfRule type="expression" priority="5" aboveAverage="0" equalAverage="0" bottom="0" percent="0" rank="0" text="" dxfId="4">
      <formula>INDEX($D$25:$I$36,ROW()-74,COLUMN()-3)="X"</formula>
    </cfRule>
  </conditionalFormatting>
  <conditionalFormatting sqref="D58:E59 F58:I69 D60:D69 E60:E70">
    <cfRule type="expression" priority="6" aboveAverage="0" equalAverage="0" bottom="0" percent="0" rank="0" text="" dxfId="5">
      <formula>INDEX($D$25:$I$36,ROW()-57,COLUMN()-3)="X"</formula>
    </cfRule>
  </conditionalFormatting>
  <conditionalFormatting sqref="D41:I52">
    <cfRule type="expression" priority="7" aboveAverage="0" equalAverage="0" bottom="0" percent="0" rank="0" text="" dxfId="6">
      <formula>INDEX($D$25:$I$36,ROW()-40,COLUMN()-3)="X"</formula>
    </cfRule>
  </conditionalFormatting>
  <dataValidations count="1">
    <dataValidation allowBlank="true" errorStyle="stop" operator="between" showDropDown="false" showErrorMessage="true" showInputMessage="true" sqref="I24" type="list">
      <formula1>$L$24:$L$28</formula1>
      <formula2>0</formula2>
    </dataValidation>
  </dataValidations>
  <printOptions headings="false" gridLines="false" gridLinesSet="true" horizontalCentered="false" verticalCentered="false"/>
  <pageMargins left="0.708333333333333" right="0.708333333333333" top="1.77638888888889" bottom="0.748611111111111" header="0.315277777777778" footer="0.315277777777778"/>
  <pageSetup paperSize="9" scale="100" fitToWidth="1" fitToHeight="0"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rowBreaks count="2" manualBreakCount="2">
    <brk id="53" man="true" max="16383" min="0"/>
    <brk id="104" man="true" max="16383" min="0"/>
  </rowBreaks>
  <extLst>
    <ext xmlns:x14="http://schemas.microsoft.com/office/spreadsheetml/2009/9/main" uri="{05C60535-1F16-4fd2-B633-F4F36F0B64E0}">
      <x14:sparklineGroups xmlns:xm="http://schemas.microsoft.com/office/excel/2006/main">
        <x14:sparklineGroup xr2:uid="{6D5938A7-9608-44A5-A719-C05939B31FB8}" displayEmptyCellsAs="gap">
          <x14:colorSeries rgb="FF376092"/>
          <x14:colorNegative rgb="FFD00000"/>
          <x14:colorAxis rgb="FF000000"/>
          <x14:colorMarkers rgb="FFD00000"/>
          <x14:colorFirst rgb="FFD00000"/>
          <x14:colorLast rgb="FFD00000"/>
          <x14:colorHigh rgb="FFD00000"/>
          <x14:colorLow rgb="FFD00000"/>
          <x14:sparklines>
            <x14:sparkline>
              <xm:f>'BP Quantità'!D155</xm:f>
              <xm:sqref>D156</xm:sqref>
            </x14:sparkline>
            <x14:sparkline>
              <xm:f>'BP Quantità'!E155</xm:f>
              <xm:sqref>E156</xm:sqref>
            </x14:sparkline>
            <x14:sparkline>
              <xm:f>'BP Quantità'!F155</xm:f>
              <xm:sqref>F156</xm:sqref>
            </x14:sparkline>
            <x14:sparkline>
              <xm:f>'BP Quantità'!G155</xm:f>
              <xm:sqref>G156</xm:sqref>
            </x14:sparkline>
            <x14:sparkline>
              <xm:f>'BP Quantità'!H155</xm:f>
              <xm:sqref>H156</xm:sqref>
            </x14:sparkline>
          </x14:sparklines>
        </x14:sparklineGroup>
      </x14:sparklineGroup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C1:S253"/>
  <sheetViews>
    <sheetView showFormulas="false" showGridLines="false" showRowColHeaders="false" showZeros="true" rightToLeft="false" tabSelected="false" showOutlineSymbols="true" defaultGridColor="true" view="normal" topLeftCell="A114" colorId="64" zoomScale="100" zoomScaleNormal="100" zoomScalePageLayoutView="100" workbookViewId="0">
      <selection pane="topLeft" activeCell="G54" activeCellId="0" sqref="G54"/>
    </sheetView>
  </sheetViews>
  <sheetFormatPr defaultColWidth="8.6796875" defaultRowHeight="15" customHeight="true" zeroHeight="false" outlineLevelRow="0" outlineLevelCol="0"/>
  <cols>
    <col collapsed="false" customWidth="true" hidden="false" outlineLevel="0" max="3" min="3" style="0" width="52.86"/>
    <col collapsed="false" customWidth="true" hidden="false" outlineLevel="0" max="8" min="4" style="0" width="16.14"/>
    <col collapsed="false" customWidth="true" hidden="true" outlineLevel="0" max="9" min="9" style="0" width="16.14"/>
    <col collapsed="false" customWidth="true" hidden="false" outlineLevel="0" max="10" min="10" style="0" width="15.29"/>
    <col collapsed="false" customWidth="true" hidden="false" outlineLevel="0" max="18" min="18" style="0" width="21"/>
  </cols>
  <sheetData>
    <row r="1" customFormat="false" ht="23.25" hidden="true" customHeight="true" outlineLevel="0" collapsed="false">
      <c r="C1" s="91" t="s">
        <v>446</v>
      </c>
      <c r="D1" s="91"/>
      <c r="E1" s="91"/>
      <c r="F1" s="91"/>
    </row>
    <row r="2" customFormat="false" ht="15" hidden="true" customHeight="false" outlineLevel="0" collapsed="false"/>
    <row r="3" customFormat="false" ht="15.75" hidden="true" customHeight="true" outlineLevel="0" collapsed="false">
      <c r="D3" s="123"/>
      <c r="E3" s="123"/>
      <c r="F3" s="123"/>
      <c r="G3" s="123"/>
      <c r="H3" s="123"/>
      <c r="I3" s="123"/>
    </row>
    <row r="4" customFormat="false" ht="15" hidden="true" customHeight="true" outlineLevel="0" collapsed="false">
      <c r="C4" s="290" t="s">
        <v>411</v>
      </c>
      <c r="D4" s="290" t="s">
        <v>121</v>
      </c>
      <c r="E4" s="290"/>
      <c r="F4" s="290"/>
      <c r="G4" s="290"/>
      <c r="H4" s="290"/>
    </row>
    <row r="5" customFormat="false" ht="15.75" hidden="true" customHeight="true" outlineLevel="0" collapsed="false">
      <c r="C5" s="291"/>
      <c r="D5" s="292"/>
      <c r="E5" s="292"/>
      <c r="F5" s="292"/>
      <c r="G5" s="292"/>
      <c r="H5" s="292"/>
    </row>
    <row r="6" customFormat="false" ht="15.75" hidden="true" customHeight="true" outlineLevel="0" collapsed="false">
      <c r="C6" s="293" t="n">
        <f aca="false">'BP Quantità'!C6</f>
        <v>0</v>
      </c>
      <c r="D6" s="294"/>
      <c r="E6" s="294"/>
      <c r="F6" s="294"/>
      <c r="G6" s="294"/>
      <c r="H6" s="294"/>
    </row>
    <row r="7" customFormat="false" ht="15.75" hidden="true" customHeight="true" outlineLevel="0" collapsed="false">
      <c r="C7" s="293" t="n">
        <f aca="false">'BP Quantità'!C7</f>
        <v>0</v>
      </c>
      <c r="D7" s="294"/>
      <c r="E7" s="295"/>
      <c r="F7" s="295"/>
      <c r="G7" s="295"/>
      <c r="H7" s="296"/>
    </row>
    <row r="8" customFormat="false" ht="15.75" hidden="true" customHeight="true" outlineLevel="0" collapsed="false">
      <c r="C8" s="293" t="n">
        <f aca="false">'BP Quantità'!C8</f>
        <v>0</v>
      </c>
      <c r="D8" s="294"/>
      <c r="E8" s="295"/>
      <c r="F8" s="295"/>
      <c r="G8" s="295"/>
      <c r="H8" s="296"/>
    </row>
    <row r="9" customFormat="false" ht="15.75" hidden="true" customHeight="true" outlineLevel="0" collapsed="false">
      <c r="C9" s="293" t="n">
        <f aca="false">'BP Quantità'!C9</f>
        <v>0</v>
      </c>
      <c r="D9" s="294"/>
      <c r="E9" s="295"/>
      <c r="F9" s="295"/>
      <c r="G9" s="295"/>
      <c r="H9" s="296"/>
    </row>
    <row r="10" customFormat="false" ht="15.75" hidden="true" customHeight="true" outlineLevel="0" collapsed="false">
      <c r="C10" s="293" t="n">
        <f aca="false">'BP Quantità'!C10</f>
        <v>0</v>
      </c>
      <c r="D10" s="294"/>
      <c r="E10" s="295"/>
      <c r="F10" s="295"/>
      <c r="G10" s="295"/>
      <c r="H10" s="296"/>
    </row>
    <row r="11" customFormat="false" ht="15.75" hidden="true" customHeight="true" outlineLevel="0" collapsed="false">
      <c r="C11" s="293" t="n">
        <f aca="false">'BP Quantità'!C11</f>
        <v>0</v>
      </c>
      <c r="D11" s="294"/>
      <c r="E11" s="294"/>
      <c r="F11" s="294"/>
      <c r="G11" s="294"/>
      <c r="H11" s="294"/>
    </row>
    <row r="12" customFormat="false" ht="15.75" hidden="true" customHeight="true" outlineLevel="0" collapsed="false">
      <c r="C12" s="293" t="n">
        <f aca="false">'BP Quantità'!C12</f>
        <v>0</v>
      </c>
      <c r="D12" s="294"/>
      <c r="E12" s="294"/>
      <c r="F12" s="294"/>
      <c r="G12" s="294"/>
      <c r="H12" s="294"/>
    </row>
    <row r="13" customFormat="false" ht="15.75" hidden="true" customHeight="true" outlineLevel="0" collapsed="false">
      <c r="C13" s="293" t="n">
        <f aca="false">'BP Quantità'!C13</f>
        <v>0</v>
      </c>
      <c r="D13" s="294"/>
      <c r="E13" s="294"/>
      <c r="F13" s="294"/>
      <c r="G13" s="294"/>
      <c r="H13" s="294"/>
    </row>
    <row r="14" customFormat="false" ht="15.75" hidden="true" customHeight="true" outlineLevel="0" collapsed="false">
      <c r="C14" s="293" t="n">
        <f aca="false">'BP Quantità'!C14</f>
        <v>0</v>
      </c>
      <c r="D14" s="294"/>
      <c r="E14" s="294"/>
      <c r="F14" s="294"/>
      <c r="G14" s="294"/>
      <c r="H14" s="294"/>
    </row>
    <row r="15" customFormat="false" ht="15.75" hidden="true" customHeight="true" outlineLevel="0" collapsed="false">
      <c r="C15" s="293" t="n">
        <f aca="false">'BP Quantità'!C15</f>
        <v>0</v>
      </c>
      <c r="D15" s="294"/>
      <c r="E15" s="294"/>
      <c r="F15" s="294"/>
      <c r="G15" s="294"/>
      <c r="H15" s="294"/>
    </row>
    <row r="16" customFormat="false" ht="15.75" hidden="true" customHeight="true" outlineLevel="0" collapsed="false">
      <c r="C16" s="293" t="n">
        <f aca="false">'BP Quantità'!C16</f>
        <v>0</v>
      </c>
      <c r="D16" s="294"/>
      <c r="E16" s="294"/>
      <c r="F16" s="294"/>
      <c r="G16" s="294"/>
      <c r="H16" s="294"/>
    </row>
    <row r="17" customFormat="false" ht="15.75" hidden="true" customHeight="true" outlineLevel="0" collapsed="false">
      <c r="C17" s="293" t="n">
        <f aca="false">'BP Quantità'!C17</f>
        <v>0</v>
      </c>
      <c r="D17" s="294"/>
      <c r="E17" s="294"/>
      <c r="F17" s="294"/>
      <c r="G17" s="294"/>
      <c r="H17" s="294"/>
    </row>
    <row r="18" customFormat="false" ht="15" hidden="true" customHeight="false" outlineLevel="0" collapsed="false">
      <c r="C18" s="297"/>
      <c r="D18" s="297"/>
      <c r="E18" s="297"/>
      <c r="F18" s="297"/>
      <c r="G18" s="297"/>
      <c r="H18" s="297"/>
      <c r="I18" s="297"/>
    </row>
    <row r="19" customFormat="false" ht="15" hidden="true" customHeight="false" outlineLevel="0" collapsed="false">
      <c r="C19" s="297"/>
      <c r="D19" s="297"/>
      <c r="E19" s="297"/>
      <c r="F19" s="297"/>
      <c r="G19" s="297"/>
      <c r="H19" s="297"/>
      <c r="I19" s="297"/>
    </row>
    <row r="20" customFormat="false" ht="15" hidden="true" customHeight="false" outlineLevel="0" collapsed="false">
      <c r="C20" s="297"/>
      <c r="D20" s="297"/>
      <c r="E20" s="297"/>
      <c r="F20" s="297"/>
      <c r="G20" s="297"/>
      <c r="H20" s="297"/>
      <c r="I20" s="297"/>
    </row>
    <row r="21" customFormat="false" ht="23.25" hidden="true" customHeight="true" outlineLevel="0" collapsed="false">
      <c r="C21" s="91" t="s">
        <v>447</v>
      </c>
      <c r="D21" s="91"/>
      <c r="E21" s="91"/>
      <c r="F21" s="91"/>
      <c r="G21" s="123"/>
      <c r="H21" s="123"/>
      <c r="I21" s="123"/>
    </row>
    <row r="22" customFormat="false" ht="15.75" hidden="true" customHeight="true" outlineLevel="0" collapsed="false">
      <c r="C22" s="297"/>
      <c r="D22" s="123"/>
      <c r="E22" s="123"/>
      <c r="F22" s="123"/>
      <c r="G22" s="123"/>
      <c r="H22" s="123"/>
      <c r="I22" s="123"/>
    </row>
    <row r="23" customFormat="false" ht="15.75" hidden="true" customHeight="true" outlineLevel="0" collapsed="false">
      <c r="D23" s="298" t="s">
        <v>410</v>
      </c>
      <c r="E23" s="298"/>
      <c r="F23" s="298"/>
      <c r="G23" s="298"/>
      <c r="H23" s="298"/>
      <c r="I23" s="298"/>
    </row>
    <row r="24" customFormat="false" ht="34.5" hidden="true" customHeight="true" outlineLevel="0" collapsed="false">
      <c r="C24" s="299" t="s">
        <v>411</v>
      </c>
      <c r="D24" s="300" t="str">
        <f aca="false">'BP Quantità'!D24</f>
        <v>Vendita diretta</v>
      </c>
      <c r="E24" s="300" t="str">
        <f aca="false">'BP Quantità'!E24</f>
        <v>Vendita negozi</v>
      </c>
      <c r="F24" s="300" t="str">
        <f aca="false">'BP Quantità'!F24</f>
        <v>Grossisti, cooperative GDO</v>
      </c>
      <c r="G24" s="300" t="str">
        <f aca="false">'BP Quantità'!G24</f>
        <v>Reimpiego aziendale</v>
      </c>
      <c r="H24" s="300" t="str">
        <f aca="false">'BP Quantità'!H24</f>
        <v>Altro</v>
      </c>
      <c r="I24" s="300" t="n">
        <f aca="false">'BP Quantità'!I24</f>
        <v>0</v>
      </c>
    </row>
    <row r="25" customFormat="false" ht="16.5" hidden="true" customHeight="true" outlineLevel="0" collapsed="false">
      <c r="C25" s="301" t="n">
        <f aca="false">'BP Quantità'!C6</f>
        <v>0</v>
      </c>
      <c r="D25" s="302" t="n">
        <f aca="false">'BP Quantità'!D25</f>
        <v>0</v>
      </c>
      <c r="E25" s="302" t="n">
        <f aca="false">'BP Quantità'!E25</f>
        <v>0</v>
      </c>
      <c r="F25" s="302" t="n">
        <f aca="false">'BP Quantità'!F25</f>
        <v>0</v>
      </c>
      <c r="G25" s="302" t="n">
        <f aca="false">'BP Quantità'!G25</f>
        <v>0</v>
      </c>
      <c r="H25" s="302" t="n">
        <f aca="false">'BP Quantità'!H25</f>
        <v>0</v>
      </c>
      <c r="I25" s="302" t="n">
        <f aca="false">'BP Quantità'!I25</f>
        <v>0</v>
      </c>
      <c r="R25" s="0" t="s">
        <v>412</v>
      </c>
    </row>
    <row r="26" customFormat="false" ht="16.5" hidden="true" customHeight="true" outlineLevel="0" collapsed="false">
      <c r="C26" s="301" t="n">
        <f aca="false">'BP Quantità'!C7</f>
        <v>0</v>
      </c>
      <c r="D26" s="302" t="n">
        <f aca="false">'BP Quantità'!D26</f>
        <v>0</v>
      </c>
      <c r="E26" s="302" t="n">
        <f aca="false">'BP Quantità'!E26</f>
        <v>0</v>
      </c>
      <c r="F26" s="302" t="n">
        <f aca="false">'BP Quantità'!F26</f>
        <v>0</v>
      </c>
      <c r="G26" s="302" t="n">
        <f aca="false">'BP Quantità'!G26</f>
        <v>0</v>
      </c>
      <c r="H26" s="302" t="n">
        <f aca="false">'BP Quantità'!H26</f>
        <v>0</v>
      </c>
      <c r="I26" s="302" t="n">
        <f aca="false">'BP Quantità'!I26</f>
        <v>0</v>
      </c>
    </row>
    <row r="27" customFormat="false" ht="16.5" hidden="true" customHeight="true" outlineLevel="0" collapsed="false">
      <c r="C27" s="301" t="n">
        <f aca="false">'BP Quantità'!C8</f>
        <v>0</v>
      </c>
      <c r="D27" s="302" t="n">
        <f aca="false">'BP Quantità'!D27</f>
        <v>0</v>
      </c>
      <c r="E27" s="302" t="n">
        <f aca="false">'BP Quantità'!E27</f>
        <v>0</v>
      </c>
      <c r="F27" s="302" t="n">
        <f aca="false">'BP Quantità'!F27</f>
        <v>0</v>
      </c>
      <c r="G27" s="302" t="n">
        <f aca="false">'BP Quantità'!G27</f>
        <v>0</v>
      </c>
      <c r="H27" s="302" t="n">
        <f aca="false">'BP Quantità'!H27</f>
        <v>0</v>
      </c>
      <c r="I27" s="302" t="n">
        <f aca="false">'BP Quantità'!I27</f>
        <v>0</v>
      </c>
    </row>
    <row r="28" customFormat="false" ht="16.5" hidden="true" customHeight="true" outlineLevel="0" collapsed="false">
      <c r="C28" s="301" t="n">
        <f aca="false">'BP Quantità'!C9</f>
        <v>0</v>
      </c>
      <c r="D28" s="302" t="n">
        <f aca="false">'BP Quantità'!D28</f>
        <v>0</v>
      </c>
      <c r="E28" s="302" t="n">
        <f aca="false">'BP Quantità'!E28</f>
        <v>0</v>
      </c>
      <c r="F28" s="302" t="n">
        <f aca="false">'BP Quantità'!F28</f>
        <v>0</v>
      </c>
      <c r="G28" s="302" t="n">
        <f aca="false">'BP Quantità'!G28</f>
        <v>0</v>
      </c>
      <c r="H28" s="302" t="n">
        <f aca="false">'BP Quantità'!H28</f>
        <v>0</v>
      </c>
      <c r="I28" s="302" t="n">
        <f aca="false">'BP Quantità'!I28</f>
        <v>0</v>
      </c>
    </row>
    <row r="29" customFormat="false" ht="16.5" hidden="true" customHeight="true" outlineLevel="0" collapsed="false">
      <c r="C29" s="301" t="n">
        <f aca="false">'BP Quantità'!C10</f>
        <v>0</v>
      </c>
      <c r="D29" s="302" t="n">
        <f aca="false">'BP Quantità'!D29</f>
        <v>0</v>
      </c>
      <c r="E29" s="302" t="n">
        <f aca="false">'BP Quantità'!E29</f>
        <v>0</v>
      </c>
      <c r="F29" s="302" t="n">
        <f aca="false">'BP Quantità'!F29</f>
        <v>0</v>
      </c>
      <c r="G29" s="302" t="n">
        <f aca="false">'BP Quantità'!G29</f>
        <v>0</v>
      </c>
      <c r="H29" s="302" t="n">
        <f aca="false">'BP Quantità'!H29</f>
        <v>0</v>
      </c>
      <c r="I29" s="302" t="n">
        <f aca="false">'BP Quantità'!I29</f>
        <v>0</v>
      </c>
    </row>
    <row r="30" customFormat="false" ht="15.75" hidden="true" customHeight="true" outlineLevel="0" collapsed="false">
      <c r="C30" s="301" t="n">
        <f aca="false">'BP Quantità'!C11</f>
        <v>0</v>
      </c>
      <c r="D30" s="302" t="n">
        <f aca="false">'BP Quantità'!D30</f>
        <v>0</v>
      </c>
      <c r="E30" s="302" t="n">
        <f aca="false">'BP Quantità'!E30</f>
        <v>0</v>
      </c>
      <c r="F30" s="302" t="n">
        <f aca="false">'BP Quantità'!F30</f>
        <v>0</v>
      </c>
      <c r="G30" s="302" t="n">
        <f aca="false">'BP Quantità'!G30</f>
        <v>0</v>
      </c>
      <c r="H30" s="302" t="n">
        <f aca="false">'BP Quantità'!H30</f>
        <v>0</v>
      </c>
      <c r="I30" s="302" t="n">
        <f aca="false">'BP Quantità'!I30</f>
        <v>0</v>
      </c>
      <c r="R30" s="0" t="s">
        <v>448</v>
      </c>
    </row>
    <row r="31" customFormat="false" ht="15.75" hidden="true" customHeight="true" outlineLevel="0" collapsed="false">
      <c r="C31" s="301" t="n">
        <f aca="false">'BP Quantità'!C12</f>
        <v>0</v>
      </c>
      <c r="D31" s="302" t="n">
        <f aca="false">'BP Quantità'!D31</f>
        <v>0</v>
      </c>
      <c r="E31" s="302" t="n">
        <f aca="false">'BP Quantità'!E31</f>
        <v>0</v>
      </c>
      <c r="F31" s="302" t="n">
        <f aca="false">'BP Quantità'!F31</f>
        <v>0</v>
      </c>
      <c r="G31" s="302" t="n">
        <f aca="false">'BP Quantità'!G31</f>
        <v>0</v>
      </c>
      <c r="H31" s="302" t="n">
        <f aca="false">'BP Quantità'!H31</f>
        <v>0</v>
      </c>
      <c r="I31" s="302" t="n">
        <f aca="false">'BP Quantità'!I31</f>
        <v>0</v>
      </c>
      <c r="R31" s="0" t="s">
        <v>449</v>
      </c>
    </row>
    <row r="32" customFormat="false" ht="15.75" hidden="true" customHeight="true" outlineLevel="0" collapsed="false">
      <c r="C32" s="301" t="n">
        <f aca="false">'BP Quantità'!C13</f>
        <v>0</v>
      </c>
      <c r="D32" s="302" t="n">
        <f aca="false">'BP Quantità'!D32</f>
        <v>0</v>
      </c>
      <c r="E32" s="302" t="n">
        <f aca="false">'BP Quantità'!E32</f>
        <v>0</v>
      </c>
      <c r="F32" s="302" t="n">
        <f aca="false">'BP Quantità'!F32</f>
        <v>0</v>
      </c>
      <c r="G32" s="302" t="n">
        <f aca="false">'BP Quantità'!G32</f>
        <v>0</v>
      </c>
      <c r="H32" s="302" t="n">
        <f aca="false">'BP Quantità'!H32</f>
        <v>0</v>
      </c>
      <c r="I32" s="302" t="n">
        <f aca="false">'BP Quantità'!I32</f>
        <v>0</v>
      </c>
      <c r="R32" s="0" t="s">
        <v>450</v>
      </c>
    </row>
    <row r="33" customFormat="false" ht="15.75" hidden="true" customHeight="true" outlineLevel="0" collapsed="false">
      <c r="C33" s="301" t="n">
        <f aca="false">'BP Quantità'!C14</f>
        <v>0</v>
      </c>
      <c r="D33" s="302" t="n">
        <f aca="false">'BP Quantità'!D33</f>
        <v>0</v>
      </c>
      <c r="E33" s="302" t="n">
        <f aca="false">'BP Quantità'!E33</f>
        <v>0</v>
      </c>
      <c r="F33" s="302" t="n">
        <f aca="false">'BP Quantità'!F33</f>
        <v>0</v>
      </c>
      <c r="G33" s="302" t="n">
        <f aca="false">'BP Quantità'!G33</f>
        <v>0</v>
      </c>
      <c r="H33" s="302" t="n">
        <f aca="false">'BP Quantità'!H33</f>
        <v>0</v>
      </c>
      <c r="I33" s="302" t="n">
        <f aca="false">'BP Quantità'!I33</f>
        <v>0</v>
      </c>
      <c r="R33" s="0" t="s">
        <v>451</v>
      </c>
    </row>
    <row r="34" customFormat="false" ht="15.75" hidden="true" customHeight="true" outlineLevel="0" collapsed="false">
      <c r="C34" s="301" t="n">
        <f aca="false">'BP Quantità'!C15</f>
        <v>0</v>
      </c>
      <c r="D34" s="302" t="n">
        <f aca="false">'BP Quantità'!D34</f>
        <v>0</v>
      </c>
      <c r="E34" s="302" t="n">
        <f aca="false">'BP Quantità'!E34</f>
        <v>0</v>
      </c>
      <c r="F34" s="302" t="n">
        <f aca="false">'BP Quantità'!F34</f>
        <v>0</v>
      </c>
      <c r="G34" s="302" t="n">
        <f aca="false">'BP Quantità'!G34</f>
        <v>0</v>
      </c>
      <c r="H34" s="302" t="n">
        <f aca="false">'BP Quantità'!H34</f>
        <v>0</v>
      </c>
      <c r="I34" s="302" t="n">
        <f aca="false">'BP Quantità'!I34</f>
        <v>0</v>
      </c>
      <c r="R34" s="0" t="s">
        <v>452</v>
      </c>
    </row>
    <row r="35" customFormat="false" ht="15.75" hidden="true" customHeight="true" outlineLevel="0" collapsed="false">
      <c r="C35" s="301" t="n">
        <f aca="false">'BP Quantità'!C16</f>
        <v>0</v>
      </c>
      <c r="D35" s="302" t="n">
        <f aca="false">'BP Quantità'!D35</f>
        <v>0</v>
      </c>
      <c r="E35" s="302" t="n">
        <f aca="false">'BP Quantità'!E35</f>
        <v>0</v>
      </c>
      <c r="F35" s="302" t="n">
        <f aca="false">'BP Quantità'!F35</f>
        <v>0</v>
      </c>
      <c r="G35" s="302" t="n">
        <f aca="false">'BP Quantità'!G35</f>
        <v>0</v>
      </c>
      <c r="H35" s="302" t="n">
        <f aca="false">'BP Quantità'!H35</f>
        <v>0</v>
      </c>
      <c r="I35" s="302" t="n">
        <f aca="false">'BP Quantità'!I35</f>
        <v>0</v>
      </c>
      <c r="R35" s="0" t="s">
        <v>453</v>
      </c>
    </row>
    <row r="36" customFormat="false" ht="15.75" hidden="true" customHeight="true" outlineLevel="0" collapsed="false">
      <c r="C36" s="301" t="n">
        <f aca="false">'BP Quantità'!C17</f>
        <v>0</v>
      </c>
      <c r="D36" s="302" t="n">
        <f aca="false">'BP Quantità'!D36</f>
        <v>0</v>
      </c>
      <c r="E36" s="302" t="n">
        <f aca="false">'BP Quantità'!E36</f>
        <v>0</v>
      </c>
      <c r="F36" s="302" t="n">
        <f aca="false">'BP Quantità'!F36</f>
        <v>0</v>
      </c>
      <c r="G36" s="302" t="n">
        <f aca="false">'BP Quantità'!G36</f>
        <v>0</v>
      </c>
      <c r="H36" s="302" t="n">
        <f aca="false">'BP Quantità'!H36</f>
        <v>0</v>
      </c>
      <c r="I36" s="302" t="n">
        <f aca="false">'BP Quantità'!I36</f>
        <v>0</v>
      </c>
      <c r="R36" s="0" t="s">
        <v>454</v>
      </c>
    </row>
    <row r="37" customFormat="false" ht="15" hidden="true" customHeight="false" outlineLevel="0" collapsed="false">
      <c r="D37" s="123"/>
      <c r="E37" s="123"/>
      <c r="F37" s="123"/>
      <c r="G37" s="123"/>
      <c r="H37" s="123"/>
      <c r="I37" s="123"/>
      <c r="R37" s="0" t="s">
        <v>113</v>
      </c>
    </row>
    <row r="38" customFormat="false" ht="30" hidden="true" customHeight="true" outlineLevel="0" collapsed="false">
      <c r="C38" s="91" t="s">
        <v>455</v>
      </c>
      <c r="D38" s="91"/>
      <c r="E38" s="91"/>
      <c r="F38" s="91"/>
      <c r="G38" s="91"/>
      <c r="H38" s="91"/>
    </row>
    <row r="39" customFormat="false" ht="15.75" hidden="true" customHeight="true" outlineLevel="0" collapsed="false">
      <c r="D39" s="123"/>
      <c r="E39" s="123"/>
      <c r="F39" s="123"/>
      <c r="G39" s="123"/>
      <c r="H39" s="123"/>
      <c r="I39" s="123"/>
    </row>
    <row r="40" customFormat="false" ht="33" hidden="true" customHeight="true" outlineLevel="0" collapsed="false">
      <c r="C40" s="299" t="s">
        <v>411</v>
      </c>
      <c r="D40" s="300" t="str">
        <f aca="false">D24</f>
        <v>Vendita diretta</v>
      </c>
      <c r="E40" s="300" t="str">
        <f aca="false">E24</f>
        <v>Vendita negozi</v>
      </c>
      <c r="F40" s="300" t="str">
        <f aca="false">F24</f>
        <v>Grossisti, cooperative GDO</v>
      </c>
      <c r="G40" s="300" t="str">
        <f aca="false">G24</f>
        <v>Reimpiego aziendale</v>
      </c>
      <c r="H40" s="300" t="str">
        <f aca="false">'BP Quantità'!H24</f>
        <v>Altro</v>
      </c>
      <c r="I40" s="300" t="n">
        <f aca="false">'BP Quantità'!I24</f>
        <v>0</v>
      </c>
    </row>
    <row r="41" customFormat="false" ht="16.5" hidden="true" customHeight="true" outlineLevel="0" collapsed="false">
      <c r="C41" s="301" t="n">
        <f aca="false">C25</f>
        <v>0</v>
      </c>
      <c r="D41" s="302" t="n">
        <f aca="false">'BP Quantità'!D41</f>
        <v>0</v>
      </c>
      <c r="E41" s="302" t="n">
        <f aca="false">'BP Quantità'!E41</f>
        <v>0</v>
      </c>
      <c r="F41" s="302" t="n">
        <f aca="false">'BP Quantità'!F41</f>
        <v>0</v>
      </c>
      <c r="G41" s="302" t="n">
        <f aca="false">'BP Quantità'!G41</f>
        <v>0</v>
      </c>
      <c r="H41" s="302" t="n">
        <f aca="false">'BP Quantità'!H41</f>
        <v>0</v>
      </c>
      <c r="I41" s="302" t="str">
        <f aca="false">'BP Quantità'!I41</f>
        <v>   </v>
      </c>
    </row>
    <row r="42" customFormat="false" ht="16.5" hidden="true" customHeight="true" outlineLevel="0" collapsed="false">
      <c r="C42" s="301" t="n">
        <f aca="false">C26</f>
        <v>0</v>
      </c>
      <c r="D42" s="302" t="n">
        <f aca="false">'BP Quantità'!D42</f>
        <v>0</v>
      </c>
      <c r="E42" s="302" t="n">
        <f aca="false">'BP Quantità'!E42</f>
        <v>0</v>
      </c>
      <c r="F42" s="302" t="n">
        <f aca="false">'BP Quantità'!F42</f>
        <v>0</v>
      </c>
      <c r="G42" s="302" t="n">
        <f aca="false">'BP Quantità'!G42</f>
        <v>0</v>
      </c>
      <c r="H42" s="302" t="n">
        <f aca="false">'BP Quantità'!H42</f>
        <v>0</v>
      </c>
      <c r="I42" s="302" t="n">
        <f aca="false">'BP Quantità'!I42</f>
        <v>0</v>
      </c>
    </row>
    <row r="43" customFormat="false" ht="16.5" hidden="true" customHeight="true" outlineLevel="0" collapsed="false">
      <c r="C43" s="301" t="n">
        <f aca="false">C27</f>
        <v>0</v>
      </c>
      <c r="D43" s="302" t="n">
        <f aca="false">'BP Quantità'!D43</f>
        <v>0</v>
      </c>
      <c r="E43" s="302" t="n">
        <f aca="false">'BP Quantità'!E43</f>
        <v>0</v>
      </c>
      <c r="F43" s="302" t="n">
        <f aca="false">'BP Quantità'!F43</f>
        <v>0</v>
      </c>
      <c r="G43" s="302" t="n">
        <f aca="false">'BP Quantità'!G43</f>
        <v>0</v>
      </c>
      <c r="H43" s="302" t="n">
        <f aca="false">'BP Quantità'!H43</f>
        <v>0</v>
      </c>
      <c r="I43" s="302" t="n">
        <f aca="false">'BP Quantità'!I43</f>
        <v>0</v>
      </c>
    </row>
    <row r="44" customFormat="false" ht="16.5" hidden="true" customHeight="true" outlineLevel="0" collapsed="false">
      <c r="C44" s="301" t="n">
        <f aca="false">C28</f>
        <v>0</v>
      </c>
      <c r="D44" s="302" t="n">
        <f aca="false">'BP Quantità'!D44</f>
        <v>0</v>
      </c>
      <c r="E44" s="302" t="n">
        <f aca="false">'BP Quantità'!E44</f>
        <v>0</v>
      </c>
      <c r="F44" s="302" t="n">
        <f aca="false">'BP Quantità'!F44</f>
        <v>0</v>
      </c>
      <c r="G44" s="302" t="n">
        <f aca="false">'BP Quantità'!G44</f>
        <v>0</v>
      </c>
      <c r="H44" s="302" t="n">
        <f aca="false">'BP Quantità'!H44</f>
        <v>0</v>
      </c>
      <c r="I44" s="302" t="n">
        <f aca="false">'BP Quantità'!I44</f>
        <v>0</v>
      </c>
    </row>
    <row r="45" customFormat="false" ht="16.5" hidden="true" customHeight="true" outlineLevel="0" collapsed="false">
      <c r="C45" s="301" t="n">
        <f aca="false">C29</f>
        <v>0</v>
      </c>
      <c r="D45" s="302" t="n">
        <f aca="false">'BP Quantità'!D45</f>
        <v>0</v>
      </c>
      <c r="E45" s="302" t="n">
        <f aca="false">'BP Quantità'!E45</f>
        <v>0</v>
      </c>
      <c r="F45" s="302" t="n">
        <f aca="false">'BP Quantità'!F45</f>
        <v>0</v>
      </c>
      <c r="G45" s="302" t="n">
        <f aca="false">'BP Quantità'!G45</f>
        <v>0</v>
      </c>
      <c r="H45" s="302" t="n">
        <f aca="false">'BP Quantità'!H45</f>
        <v>0</v>
      </c>
      <c r="I45" s="302" t="n">
        <f aca="false">'BP Quantità'!I45</f>
        <v>0</v>
      </c>
    </row>
    <row r="46" customFormat="false" ht="15.75" hidden="true" customHeight="true" outlineLevel="0" collapsed="false">
      <c r="C46" s="301" t="n">
        <f aca="false">C30</f>
        <v>0</v>
      </c>
      <c r="D46" s="302" t="n">
        <f aca="false">'BP Quantità'!D46</f>
        <v>0</v>
      </c>
      <c r="E46" s="302" t="n">
        <f aca="false">'BP Quantità'!E46</f>
        <v>0</v>
      </c>
      <c r="F46" s="302" t="n">
        <f aca="false">'BP Quantità'!F46</f>
        <v>0</v>
      </c>
      <c r="G46" s="302" t="n">
        <f aca="false">'BP Quantità'!G46</f>
        <v>0</v>
      </c>
      <c r="H46" s="302" t="n">
        <f aca="false">'BP Quantità'!H46</f>
        <v>0</v>
      </c>
      <c r="I46" s="302" t="n">
        <f aca="false">'BP Quantità'!I46</f>
        <v>0</v>
      </c>
    </row>
    <row r="47" customFormat="false" ht="15.75" hidden="true" customHeight="true" outlineLevel="0" collapsed="false">
      <c r="C47" s="301" t="n">
        <f aca="false">C31</f>
        <v>0</v>
      </c>
      <c r="D47" s="302" t="n">
        <f aca="false">'BP Quantità'!D47</f>
        <v>0</v>
      </c>
      <c r="E47" s="302" t="n">
        <f aca="false">'BP Quantità'!E47</f>
        <v>0</v>
      </c>
      <c r="F47" s="302" t="n">
        <f aca="false">'BP Quantità'!F47</f>
        <v>0</v>
      </c>
      <c r="G47" s="302" t="n">
        <f aca="false">'BP Quantità'!G47</f>
        <v>0</v>
      </c>
      <c r="H47" s="302" t="n">
        <f aca="false">'BP Quantità'!H47</f>
        <v>0</v>
      </c>
      <c r="I47" s="302" t="n">
        <f aca="false">'BP Quantità'!I47</f>
        <v>0</v>
      </c>
    </row>
    <row r="48" customFormat="false" ht="15.75" hidden="true" customHeight="true" outlineLevel="0" collapsed="false">
      <c r="C48" s="301" t="n">
        <f aca="false">C32</f>
        <v>0</v>
      </c>
      <c r="D48" s="302" t="n">
        <f aca="false">'BP Quantità'!D48</f>
        <v>0</v>
      </c>
      <c r="E48" s="302" t="n">
        <f aca="false">'BP Quantità'!E48</f>
        <v>0</v>
      </c>
      <c r="F48" s="302" t="n">
        <f aca="false">'BP Quantità'!F48</f>
        <v>0</v>
      </c>
      <c r="G48" s="302" t="n">
        <f aca="false">'BP Quantità'!G48</f>
        <v>0</v>
      </c>
      <c r="H48" s="302" t="n">
        <f aca="false">'BP Quantità'!H48</f>
        <v>0</v>
      </c>
      <c r="I48" s="302" t="n">
        <f aca="false">'BP Quantità'!I48</f>
        <v>0</v>
      </c>
    </row>
    <row r="49" customFormat="false" ht="15.75" hidden="true" customHeight="true" outlineLevel="0" collapsed="false">
      <c r="C49" s="301" t="n">
        <f aca="false">C33</f>
        <v>0</v>
      </c>
      <c r="D49" s="302" t="n">
        <f aca="false">'BP Quantità'!D49</f>
        <v>0</v>
      </c>
      <c r="E49" s="302" t="n">
        <f aca="false">'BP Quantità'!E49</f>
        <v>0</v>
      </c>
      <c r="F49" s="302" t="n">
        <f aca="false">'BP Quantità'!F49</f>
        <v>0</v>
      </c>
      <c r="G49" s="302" t="n">
        <f aca="false">'BP Quantità'!G49</f>
        <v>0</v>
      </c>
      <c r="H49" s="302" t="n">
        <f aca="false">'BP Quantità'!H49</f>
        <v>0</v>
      </c>
      <c r="I49" s="302" t="n">
        <f aca="false">'BP Quantità'!I49</f>
        <v>0</v>
      </c>
    </row>
    <row r="50" customFormat="false" ht="15.75" hidden="true" customHeight="true" outlineLevel="0" collapsed="false">
      <c r="C50" s="301" t="n">
        <f aca="false">C34</f>
        <v>0</v>
      </c>
      <c r="D50" s="302" t="n">
        <f aca="false">'BP Quantità'!D50</f>
        <v>0</v>
      </c>
      <c r="E50" s="302" t="n">
        <f aca="false">'BP Quantità'!E50</f>
        <v>0</v>
      </c>
      <c r="F50" s="302" t="n">
        <f aca="false">'BP Quantità'!F50</f>
        <v>0</v>
      </c>
      <c r="G50" s="302" t="n">
        <f aca="false">'BP Quantità'!G50</f>
        <v>0</v>
      </c>
      <c r="H50" s="302" t="n">
        <f aca="false">'BP Quantità'!H50</f>
        <v>0</v>
      </c>
      <c r="I50" s="302" t="n">
        <f aca="false">'BP Quantità'!I50</f>
        <v>0</v>
      </c>
    </row>
    <row r="51" customFormat="false" ht="15.75" hidden="true" customHeight="true" outlineLevel="0" collapsed="false">
      <c r="C51" s="301" t="n">
        <f aca="false">C35</f>
        <v>0</v>
      </c>
      <c r="D51" s="302" t="n">
        <f aca="false">'BP Quantità'!D51</f>
        <v>0</v>
      </c>
      <c r="E51" s="302" t="n">
        <f aca="false">'BP Quantità'!E51</f>
        <v>0</v>
      </c>
      <c r="F51" s="302" t="n">
        <f aca="false">'BP Quantità'!F51</f>
        <v>0</v>
      </c>
      <c r="G51" s="302" t="n">
        <f aca="false">'BP Quantità'!G51</f>
        <v>0</v>
      </c>
      <c r="H51" s="302" t="n">
        <f aca="false">'BP Quantità'!H51</f>
        <v>0</v>
      </c>
      <c r="I51" s="302" t="n">
        <f aca="false">'BP Quantità'!I51</f>
        <v>0</v>
      </c>
    </row>
    <row r="52" customFormat="false" ht="15.75" hidden="true" customHeight="true" outlineLevel="0" collapsed="false">
      <c r="C52" s="301" t="n">
        <f aca="false">C36</f>
        <v>0</v>
      </c>
      <c r="D52" s="302" t="n">
        <f aca="false">'BP Quantità'!D52</f>
        <v>0</v>
      </c>
      <c r="E52" s="302" t="n">
        <f aca="false">'BP Quantità'!E52</f>
        <v>0</v>
      </c>
      <c r="F52" s="302" t="n">
        <f aca="false">'BP Quantità'!F52</f>
        <v>0</v>
      </c>
      <c r="G52" s="302" t="n">
        <f aca="false">'BP Quantità'!G52</f>
        <v>0</v>
      </c>
      <c r="H52" s="302" t="n">
        <f aca="false">'BP Quantità'!H52</f>
        <v>0</v>
      </c>
      <c r="I52" s="302" t="n">
        <f aca="false">'BP Quantità'!I52</f>
        <v>0</v>
      </c>
    </row>
    <row r="53" customFormat="false" ht="15" hidden="false" customHeight="false" outlineLevel="0" collapsed="false">
      <c r="D53" s="123"/>
      <c r="E53" s="123"/>
      <c r="F53" s="123"/>
      <c r="G53" s="123"/>
      <c r="H53" s="123"/>
      <c r="I53" s="123"/>
    </row>
    <row r="54" customFormat="false" ht="30" hidden="false" customHeight="true" outlineLevel="0" collapsed="false">
      <c r="C54" s="91" t="s">
        <v>456</v>
      </c>
      <c r="D54" s="91"/>
      <c r="E54" s="91"/>
      <c r="F54" s="91"/>
      <c r="G54" s="91"/>
      <c r="H54" s="91"/>
    </row>
    <row r="55" customFormat="false" ht="15" hidden="false" customHeight="true" outlineLevel="0" collapsed="false">
      <c r="C55" s="33" t="s">
        <v>422</v>
      </c>
      <c r="D55" s="33"/>
      <c r="E55" s="33"/>
      <c r="F55" s="33"/>
      <c r="G55" s="33"/>
      <c r="H55" s="33"/>
      <c r="I55" s="33"/>
    </row>
    <row r="56" customFormat="false" ht="15" hidden="false" customHeight="true" outlineLevel="0" collapsed="false">
      <c r="C56" s="33"/>
      <c r="D56" s="33"/>
      <c r="E56" s="33"/>
      <c r="F56" s="33"/>
      <c r="G56" s="33"/>
      <c r="H56" s="33"/>
      <c r="I56" s="33"/>
    </row>
    <row r="57" customFormat="false" ht="33" hidden="false" customHeight="true" outlineLevel="0" collapsed="false">
      <c r="C57" s="254" t="s">
        <v>411</v>
      </c>
      <c r="D57" s="255" t="str">
        <f aca="false">'BP Quantità'!D24</f>
        <v>Vendita diretta</v>
      </c>
      <c r="E57" s="255" t="str">
        <f aca="false">'BP Quantità'!E24</f>
        <v>Vendita negozi</v>
      </c>
      <c r="F57" s="255" t="str">
        <f aca="false">'BP Quantità'!F24</f>
        <v>Grossisti, cooperative GDO</v>
      </c>
      <c r="G57" s="255" t="str">
        <f aca="false">'BP Quantità'!G24</f>
        <v>Reimpiego aziendale</v>
      </c>
      <c r="H57" s="255" t="str">
        <f aca="false">'BP Quantità'!H24</f>
        <v>Altro</v>
      </c>
      <c r="I57" s="255"/>
      <c r="J57" s="255" t="s">
        <v>423</v>
      </c>
      <c r="L57" s="140" t="s">
        <v>457</v>
      </c>
      <c r="M57" s="140"/>
      <c r="N57" s="140"/>
      <c r="O57" s="140"/>
      <c r="P57" s="140"/>
      <c r="Q57" s="140"/>
      <c r="R57" s="140"/>
      <c r="S57" s="140"/>
    </row>
    <row r="58" customFormat="false" ht="15" hidden="false" customHeight="true" outlineLevel="0" collapsed="false">
      <c r="C58" s="303" t="n">
        <f aca="false">'BP Quantità'!C6</f>
        <v>0</v>
      </c>
      <c r="D58" s="263" t="n">
        <f aca="false">'BP Quantità'!D41*'BP Quantità'!D58</f>
        <v>0</v>
      </c>
      <c r="E58" s="263" t="n">
        <f aca="false">'BP Quantità'!E41*'BP Quantità'!E58</f>
        <v>0</v>
      </c>
      <c r="F58" s="263" t="n">
        <f aca="false">'BP Quantità'!F41*'BP Quantità'!F58</f>
        <v>0</v>
      </c>
      <c r="G58" s="263" t="n">
        <f aca="false">'BP Quantità'!G41*'BP Quantità'!G58</f>
        <v>0</v>
      </c>
      <c r="H58" s="263" t="n">
        <f aca="false">'BP Quantità'!H41*'BP Quantità'!H58</f>
        <v>0</v>
      </c>
      <c r="I58" s="263"/>
      <c r="J58" s="178" t="n">
        <f aca="false">SUM(D58:I58)</f>
        <v>0</v>
      </c>
      <c r="L58" s="140"/>
      <c r="M58" s="140"/>
      <c r="N58" s="140"/>
      <c r="O58" s="140"/>
      <c r="P58" s="140"/>
      <c r="Q58" s="140"/>
      <c r="R58" s="140"/>
      <c r="S58" s="140"/>
    </row>
    <row r="59" customFormat="false" ht="15" hidden="false" customHeight="true" outlineLevel="0" collapsed="false">
      <c r="C59" s="303" t="n">
        <f aca="false">'BP Quantità'!C7</f>
        <v>0</v>
      </c>
      <c r="D59" s="263" t="n">
        <f aca="false">'BP Quantità'!D42*'BP Quantità'!D59</f>
        <v>0</v>
      </c>
      <c r="E59" s="263" t="n">
        <f aca="false">'BP Quantità'!E42*'BP Quantità'!E59</f>
        <v>0</v>
      </c>
      <c r="F59" s="263" t="n">
        <f aca="false">'BP Quantità'!F42*'BP Quantità'!F59</f>
        <v>0</v>
      </c>
      <c r="G59" s="263" t="n">
        <f aca="false">'BP Quantità'!G42*'BP Quantità'!G59</f>
        <v>0</v>
      </c>
      <c r="H59" s="263" t="n">
        <f aca="false">'BP Quantità'!H42*'BP Quantità'!H59</f>
        <v>0</v>
      </c>
      <c r="I59" s="263"/>
      <c r="J59" s="178" t="n">
        <f aca="false">SUM(D59:I59)</f>
        <v>0</v>
      </c>
      <c r="L59" s="140"/>
      <c r="M59" s="140"/>
      <c r="N59" s="140"/>
      <c r="O59" s="140"/>
      <c r="P59" s="140"/>
      <c r="Q59" s="140"/>
      <c r="R59" s="140"/>
      <c r="S59" s="140"/>
    </row>
    <row r="60" customFormat="false" ht="15" hidden="false" customHeight="true" outlineLevel="0" collapsed="false">
      <c r="C60" s="303" t="n">
        <f aca="false">'BP Quantità'!C8</f>
        <v>0</v>
      </c>
      <c r="D60" s="263" t="n">
        <f aca="false">'BP Quantità'!D43*'BP Quantità'!D60</f>
        <v>0</v>
      </c>
      <c r="E60" s="263" t="n">
        <f aca="false">'BP Quantità'!E43*'BP Quantità'!E60</f>
        <v>0</v>
      </c>
      <c r="F60" s="263" t="n">
        <f aca="false">'BP Quantità'!F43*'BP Quantità'!F60</f>
        <v>0</v>
      </c>
      <c r="G60" s="263" t="n">
        <f aca="false">'BP Quantità'!G43*'BP Quantità'!G60</f>
        <v>0</v>
      </c>
      <c r="H60" s="263" t="n">
        <f aca="false">'BP Quantità'!H43*'BP Quantità'!H60</f>
        <v>0</v>
      </c>
      <c r="I60" s="263"/>
      <c r="J60" s="178" t="n">
        <f aca="false">SUM(D60:I60)</f>
        <v>0</v>
      </c>
      <c r="L60" s="140"/>
      <c r="M60" s="140"/>
      <c r="N60" s="140"/>
      <c r="O60" s="140"/>
      <c r="P60" s="140"/>
      <c r="Q60" s="140"/>
      <c r="R60" s="140"/>
      <c r="S60" s="140"/>
    </row>
    <row r="61" customFormat="false" ht="15" hidden="false" customHeight="true" outlineLevel="0" collapsed="false">
      <c r="C61" s="303" t="n">
        <f aca="false">'BP Quantità'!C9</f>
        <v>0</v>
      </c>
      <c r="D61" s="263" t="n">
        <f aca="false">'BP Quantità'!D44*'BP Quantità'!D61</f>
        <v>0</v>
      </c>
      <c r="E61" s="263" t="n">
        <f aca="false">'BP Quantità'!E44*'BP Quantità'!E61</f>
        <v>0</v>
      </c>
      <c r="F61" s="263" t="n">
        <f aca="false">'BP Quantità'!F44*'BP Quantità'!F61</f>
        <v>0</v>
      </c>
      <c r="G61" s="263" t="n">
        <f aca="false">'BP Quantità'!G44*'BP Quantità'!G61</f>
        <v>0</v>
      </c>
      <c r="H61" s="263" t="n">
        <f aca="false">'BP Quantità'!H44*'BP Quantità'!H61</f>
        <v>0</v>
      </c>
      <c r="I61" s="263"/>
      <c r="J61" s="178" t="n">
        <f aca="false">SUM(D61:I61)</f>
        <v>0</v>
      </c>
      <c r="L61" s="140"/>
      <c r="M61" s="140"/>
      <c r="N61" s="140"/>
      <c r="O61" s="140"/>
      <c r="P61" s="140"/>
      <c r="Q61" s="140"/>
      <c r="R61" s="140"/>
      <c r="S61" s="140"/>
    </row>
    <row r="62" customFormat="false" ht="15" hidden="false" customHeight="true" outlineLevel="0" collapsed="false">
      <c r="C62" s="303" t="n">
        <f aca="false">'BP Quantità'!C10</f>
        <v>0</v>
      </c>
      <c r="D62" s="263" t="n">
        <f aca="false">'BP Quantità'!D45*'BP Quantità'!D62</f>
        <v>0</v>
      </c>
      <c r="E62" s="263" t="n">
        <f aca="false">'BP Quantità'!E45*'BP Quantità'!E62</f>
        <v>0</v>
      </c>
      <c r="F62" s="263" t="n">
        <f aca="false">'BP Quantità'!F45*'BP Quantità'!F62</f>
        <v>0</v>
      </c>
      <c r="G62" s="263" t="n">
        <f aca="false">'BP Quantità'!G45*'BP Quantità'!G62</f>
        <v>0</v>
      </c>
      <c r="H62" s="263" t="n">
        <f aca="false">'BP Quantità'!H45*'BP Quantità'!H62</f>
        <v>0</v>
      </c>
      <c r="I62" s="263"/>
      <c r="J62" s="178" t="n">
        <f aca="false">SUM(D62:I62)</f>
        <v>0</v>
      </c>
      <c r="L62" s="140"/>
      <c r="M62" s="140"/>
      <c r="N62" s="140"/>
      <c r="O62" s="140"/>
      <c r="P62" s="140"/>
      <c r="Q62" s="140"/>
      <c r="R62" s="140"/>
      <c r="S62" s="140"/>
    </row>
    <row r="63" customFormat="false" ht="15" hidden="false" customHeight="true" outlineLevel="0" collapsed="false">
      <c r="C63" s="303" t="n">
        <f aca="false">'BP Quantità'!C11</f>
        <v>0</v>
      </c>
      <c r="D63" s="263" t="n">
        <f aca="false">'BP Quantità'!D46*'BP Quantità'!D63</f>
        <v>0</v>
      </c>
      <c r="E63" s="263" t="n">
        <f aca="false">'BP Quantità'!E46*'BP Quantità'!E63</f>
        <v>0</v>
      </c>
      <c r="F63" s="263" t="n">
        <f aca="false">'BP Quantità'!F46*'BP Quantità'!F63</f>
        <v>0</v>
      </c>
      <c r="G63" s="263" t="n">
        <f aca="false">'BP Quantità'!G46*'BP Quantità'!G63</f>
        <v>0</v>
      </c>
      <c r="H63" s="263" t="n">
        <f aca="false">'BP Quantità'!H46*'BP Quantità'!H63</f>
        <v>0</v>
      </c>
      <c r="I63" s="263"/>
      <c r="J63" s="178" t="n">
        <f aca="false">SUM(D63:I63)</f>
        <v>0</v>
      </c>
      <c r="L63" s="140"/>
      <c r="M63" s="140"/>
      <c r="N63" s="140"/>
      <c r="O63" s="140"/>
      <c r="P63" s="140"/>
      <c r="Q63" s="140"/>
      <c r="R63" s="140"/>
      <c r="S63" s="140"/>
    </row>
    <row r="64" customFormat="false" ht="15" hidden="false" customHeight="true" outlineLevel="0" collapsed="false">
      <c r="C64" s="303" t="n">
        <f aca="false">'BP Quantità'!C12</f>
        <v>0</v>
      </c>
      <c r="D64" s="263" t="n">
        <f aca="false">'BP Quantità'!D47*'BP Quantità'!D64</f>
        <v>0</v>
      </c>
      <c r="E64" s="263" t="n">
        <f aca="false">'BP Quantità'!E47*'BP Quantità'!E64</f>
        <v>0</v>
      </c>
      <c r="F64" s="263" t="n">
        <f aca="false">'BP Quantità'!F47*'BP Quantità'!F64</f>
        <v>0</v>
      </c>
      <c r="G64" s="263" t="n">
        <f aca="false">'BP Quantità'!G47*'BP Quantità'!G64</f>
        <v>0</v>
      </c>
      <c r="H64" s="263" t="n">
        <f aca="false">'BP Quantità'!H47*'BP Quantità'!H64</f>
        <v>0</v>
      </c>
      <c r="I64" s="263"/>
      <c r="J64" s="178" t="n">
        <f aca="false">SUM(D64:I64)</f>
        <v>0</v>
      </c>
      <c r="L64" s="140"/>
      <c r="M64" s="140"/>
      <c r="N64" s="140"/>
      <c r="O64" s="140"/>
      <c r="P64" s="140"/>
      <c r="Q64" s="140"/>
      <c r="R64" s="140"/>
      <c r="S64" s="140"/>
    </row>
    <row r="65" customFormat="false" ht="15" hidden="false" customHeight="true" outlineLevel="0" collapsed="false">
      <c r="C65" s="303" t="n">
        <f aca="false">'BP Quantità'!C13</f>
        <v>0</v>
      </c>
      <c r="D65" s="263" t="n">
        <f aca="false">'BP Quantità'!D48*'BP Quantità'!D65</f>
        <v>0</v>
      </c>
      <c r="E65" s="263" t="n">
        <f aca="false">'BP Quantità'!E48*'BP Quantità'!E65</f>
        <v>0</v>
      </c>
      <c r="F65" s="263" t="n">
        <f aca="false">'BP Quantità'!F48*'BP Quantità'!F65</f>
        <v>0</v>
      </c>
      <c r="G65" s="263" t="n">
        <f aca="false">'BP Quantità'!G48*'BP Quantità'!G65</f>
        <v>0</v>
      </c>
      <c r="H65" s="263" t="n">
        <f aca="false">'BP Quantità'!H48*'BP Quantità'!H65</f>
        <v>0</v>
      </c>
      <c r="I65" s="263"/>
      <c r="J65" s="178" t="n">
        <f aca="false">SUM(D65:I65)</f>
        <v>0</v>
      </c>
      <c r="L65" s="140"/>
      <c r="M65" s="140"/>
      <c r="N65" s="140"/>
      <c r="O65" s="140"/>
      <c r="P65" s="140"/>
      <c r="Q65" s="140"/>
      <c r="R65" s="140"/>
      <c r="S65" s="140"/>
    </row>
    <row r="66" customFormat="false" ht="15" hidden="false" customHeight="true" outlineLevel="0" collapsed="false">
      <c r="C66" s="303" t="n">
        <f aca="false">'BP Quantità'!C14</f>
        <v>0</v>
      </c>
      <c r="D66" s="263" t="n">
        <f aca="false">'BP Quantità'!D49*'BP Quantità'!D66</f>
        <v>0</v>
      </c>
      <c r="E66" s="263" t="n">
        <f aca="false">'BP Quantità'!E49*'BP Quantità'!E66</f>
        <v>0</v>
      </c>
      <c r="F66" s="263" t="n">
        <f aca="false">'BP Quantità'!F49*'BP Quantità'!F66</f>
        <v>0</v>
      </c>
      <c r="G66" s="263" t="n">
        <f aca="false">'BP Quantità'!G49*'BP Quantità'!G66</f>
        <v>0</v>
      </c>
      <c r="H66" s="263" t="n">
        <f aca="false">'BP Quantità'!H49*'BP Quantità'!H66</f>
        <v>0</v>
      </c>
      <c r="I66" s="263"/>
      <c r="J66" s="178" t="n">
        <f aca="false">SUM(D66:I66)</f>
        <v>0</v>
      </c>
      <c r="L66" s="140"/>
      <c r="M66" s="140"/>
      <c r="N66" s="140"/>
      <c r="O66" s="140"/>
      <c r="P66" s="140"/>
      <c r="Q66" s="140"/>
      <c r="R66" s="140"/>
      <c r="S66" s="140"/>
    </row>
    <row r="67" customFormat="false" ht="15" hidden="false" customHeight="true" outlineLevel="0" collapsed="false">
      <c r="C67" s="303" t="n">
        <f aca="false">'BP Quantità'!C15</f>
        <v>0</v>
      </c>
      <c r="D67" s="263" t="n">
        <f aca="false">'BP Quantità'!D50*'BP Quantità'!D67</f>
        <v>0</v>
      </c>
      <c r="E67" s="263" t="n">
        <f aca="false">'BP Quantità'!E50*'BP Quantità'!E67</f>
        <v>0</v>
      </c>
      <c r="F67" s="263" t="n">
        <f aca="false">'BP Quantità'!F50*'BP Quantità'!F67</f>
        <v>0</v>
      </c>
      <c r="G67" s="263" t="n">
        <f aca="false">'BP Quantità'!G50*'BP Quantità'!G67</f>
        <v>0</v>
      </c>
      <c r="H67" s="263" t="n">
        <f aca="false">'BP Quantità'!H50*'BP Quantità'!H67</f>
        <v>0</v>
      </c>
      <c r="I67" s="263"/>
      <c r="J67" s="178" t="n">
        <f aca="false">SUM(D67:I67)</f>
        <v>0</v>
      </c>
      <c r="L67" s="140"/>
      <c r="M67" s="140"/>
      <c r="N67" s="140"/>
      <c r="O67" s="140"/>
      <c r="P67" s="140"/>
      <c r="Q67" s="140"/>
      <c r="R67" s="140"/>
      <c r="S67" s="140"/>
    </row>
    <row r="68" customFormat="false" ht="15" hidden="false" customHeight="true" outlineLevel="0" collapsed="false">
      <c r="C68" s="303" t="n">
        <f aca="false">'BP Quantità'!C16</f>
        <v>0</v>
      </c>
      <c r="D68" s="263" t="n">
        <f aca="false">'BP Quantità'!D51*'BP Quantità'!D68</f>
        <v>0</v>
      </c>
      <c r="E68" s="263" t="n">
        <f aca="false">'BP Quantità'!E51*'BP Quantità'!E68</f>
        <v>0</v>
      </c>
      <c r="F68" s="263" t="n">
        <f aca="false">'BP Quantità'!F51*'BP Quantità'!F68</f>
        <v>0</v>
      </c>
      <c r="G68" s="263" t="n">
        <f aca="false">'BP Quantità'!G51*'BP Quantità'!G68</f>
        <v>0</v>
      </c>
      <c r="H68" s="263" t="n">
        <f aca="false">'BP Quantità'!H51*'BP Quantità'!H68</f>
        <v>0</v>
      </c>
      <c r="I68" s="263"/>
      <c r="J68" s="178" t="n">
        <f aca="false">SUM(D68:I68)</f>
        <v>0</v>
      </c>
      <c r="L68" s="140"/>
      <c r="M68" s="140"/>
      <c r="N68" s="140"/>
      <c r="O68" s="140"/>
      <c r="P68" s="140"/>
      <c r="Q68" s="140"/>
      <c r="R68" s="140"/>
      <c r="S68" s="140"/>
    </row>
    <row r="69" customFormat="false" ht="15" hidden="false" customHeight="true" outlineLevel="0" collapsed="false">
      <c r="C69" s="303" t="n">
        <f aca="false">'BP Quantità'!C17</f>
        <v>0</v>
      </c>
      <c r="D69" s="263" t="n">
        <f aca="false">'BP Quantità'!D52*'BP Quantità'!D69</f>
        <v>0</v>
      </c>
      <c r="E69" s="263" t="n">
        <f aca="false">'BP Quantità'!E52*'BP Quantità'!E69</f>
        <v>0</v>
      </c>
      <c r="F69" s="263" t="n">
        <f aca="false">'BP Quantità'!F52*'BP Quantità'!F69</f>
        <v>0</v>
      </c>
      <c r="G69" s="263" t="n">
        <f aca="false">'BP Quantità'!G52*'BP Quantità'!G69</f>
        <v>0</v>
      </c>
      <c r="H69" s="263" t="n">
        <f aca="false">'BP Quantità'!H52*'BP Quantità'!H69</f>
        <v>0</v>
      </c>
      <c r="I69" s="263"/>
      <c r="J69" s="178" t="n">
        <f aca="false">SUM(D69:I69)</f>
        <v>0</v>
      </c>
      <c r="L69" s="140"/>
      <c r="M69" s="140"/>
      <c r="N69" s="140"/>
      <c r="O69" s="140"/>
      <c r="P69" s="140"/>
      <c r="Q69" s="140"/>
      <c r="R69" s="140"/>
      <c r="S69" s="140"/>
    </row>
    <row r="70" customFormat="false" ht="15" hidden="true" customHeight="true" outlineLevel="0" collapsed="false">
      <c r="C70" s="182" t="s">
        <v>425</v>
      </c>
      <c r="D70" s="196" t="n">
        <f aca="false">'BP Quantità'!D53*'BP Quantità'!D70</f>
        <v>0</v>
      </c>
      <c r="E70" s="196" t="n">
        <f aca="false">'BP Quantità'!E53*'BP Quantità'!E70</f>
        <v>0</v>
      </c>
      <c r="F70" s="196" t="n">
        <f aca="false">'BP Quantità'!F53*'BP Quantità'!F70</f>
        <v>0</v>
      </c>
      <c r="G70" s="196" t="n">
        <f aca="false">'BP Quantità'!G53*'BP Quantità'!G70</f>
        <v>0</v>
      </c>
      <c r="H70" s="196" t="n">
        <f aca="false">'BP Quantità'!I53*'BP Quantità'!I70</f>
        <v>0</v>
      </c>
      <c r="I70" s="196"/>
      <c r="J70" s="182" t="n">
        <f aca="false">SUM(D70:H70)</f>
        <v>0</v>
      </c>
      <c r="L70" s="140"/>
      <c r="M70" s="140"/>
      <c r="N70" s="140"/>
      <c r="O70" s="140"/>
      <c r="P70" s="140"/>
      <c r="Q70" s="140"/>
      <c r="R70" s="140"/>
      <c r="S70" s="140"/>
    </row>
    <row r="71" customFormat="false" ht="15" hidden="false" customHeight="true" outlineLevel="0" collapsed="false">
      <c r="C71" s="304"/>
      <c r="D71" s="304"/>
      <c r="E71" s="304"/>
      <c r="F71" s="304"/>
      <c r="G71" s="304"/>
      <c r="H71" s="304"/>
      <c r="I71" s="304"/>
      <c r="J71" s="305"/>
      <c r="L71" s="140"/>
      <c r="M71" s="140"/>
      <c r="N71" s="140"/>
      <c r="O71" s="140"/>
      <c r="P71" s="140"/>
      <c r="Q71" s="140"/>
      <c r="R71" s="140"/>
      <c r="S71" s="140"/>
    </row>
    <row r="72" customFormat="false" ht="15" hidden="false" customHeight="true" outlineLevel="0" collapsed="false">
      <c r="C72" s="304" t="s">
        <v>426</v>
      </c>
      <c r="D72" s="304"/>
      <c r="E72" s="304"/>
      <c r="F72" s="304"/>
      <c r="G72" s="304"/>
      <c r="H72" s="304"/>
      <c r="I72" s="304"/>
      <c r="J72" s="305"/>
      <c r="L72" s="140"/>
      <c r="M72" s="140"/>
      <c r="N72" s="140"/>
      <c r="O72" s="140"/>
      <c r="P72" s="140"/>
      <c r="Q72" s="140"/>
      <c r="R72" s="140"/>
      <c r="S72" s="140"/>
    </row>
    <row r="73" customFormat="false" ht="15" hidden="false" customHeight="true" outlineLevel="0" collapsed="false">
      <c r="C73" s="304"/>
      <c r="D73" s="304"/>
      <c r="E73" s="304"/>
      <c r="F73" s="304"/>
      <c r="G73" s="304"/>
      <c r="H73" s="304"/>
      <c r="I73" s="304"/>
      <c r="J73" s="305"/>
      <c r="L73" s="140"/>
      <c r="M73" s="140"/>
      <c r="N73" s="140"/>
      <c r="O73" s="140"/>
      <c r="P73" s="140"/>
      <c r="Q73" s="140"/>
      <c r="R73" s="140"/>
      <c r="S73" s="140"/>
    </row>
    <row r="74" customFormat="false" ht="30.75" hidden="false" customHeight="true" outlineLevel="0" collapsed="false">
      <c r="C74" s="306" t="s">
        <v>411</v>
      </c>
      <c r="D74" s="307" t="str">
        <f aca="false">D57</f>
        <v>Vendita diretta</v>
      </c>
      <c r="E74" s="307" t="str">
        <f aca="false">E57</f>
        <v>Vendita negozi</v>
      </c>
      <c r="F74" s="307" t="str">
        <f aca="false">F57</f>
        <v>Grossisti, cooperative GDO</v>
      </c>
      <c r="G74" s="307" t="str">
        <f aca="false">G57</f>
        <v>Reimpiego aziendale</v>
      </c>
      <c r="H74" s="307" t="str">
        <f aca="false">H57</f>
        <v>Altro</v>
      </c>
      <c r="I74" s="307" t="n">
        <f aca="false">I57</f>
        <v>0</v>
      </c>
      <c r="J74" s="307" t="s">
        <v>423</v>
      </c>
      <c r="L74" s="140"/>
      <c r="M74" s="140"/>
      <c r="N74" s="140"/>
      <c r="O74" s="140"/>
      <c r="P74" s="140"/>
      <c r="Q74" s="140"/>
      <c r="R74" s="140"/>
      <c r="S74" s="140"/>
    </row>
    <row r="75" customFormat="false" ht="15" hidden="false" customHeight="true" outlineLevel="0" collapsed="false">
      <c r="C75" s="303" t="n">
        <f aca="false">'BP Quantità'!C6</f>
        <v>0</v>
      </c>
      <c r="D75" s="263" t="n">
        <f aca="false">'BP Quantità'!D41*'BP Quantità'!D75</f>
        <v>0</v>
      </c>
      <c r="E75" s="263" t="n">
        <f aca="false">'BP Quantità'!E41*'BP Quantità'!E75</f>
        <v>0</v>
      </c>
      <c r="F75" s="263" t="n">
        <f aca="false">'BP Quantità'!F41*'BP Quantità'!F75</f>
        <v>0</v>
      </c>
      <c r="G75" s="263" t="n">
        <f aca="false">'BP Quantità'!G41*'BP Quantità'!G75</f>
        <v>0</v>
      </c>
      <c r="H75" s="263" t="n">
        <f aca="false">'BP Quantità'!H41*'BP Quantità'!H75</f>
        <v>0</v>
      </c>
      <c r="I75" s="263"/>
      <c r="J75" s="178" t="n">
        <f aca="false">SUM(D75:I75)</f>
        <v>0</v>
      </c>
      <c r="L75" s="140"/>
      <c r="M75" s="140"/>
      <c r="N75" s="140"/>
      <c r="O75" s="140"/>
      <c r="P75" s="140"/>
      <c r="Q75" s="140"/>
      <c r="R75" s="140"/>
      <c r="S75" s="140"/>
    </row>
    <row r="76" customFormat="false" ht="15" hidden="false" customHeight="true" outlineLevel="0" collapsed="false">
      <c r="C76" s="303" t="n">
        <f aca="false">'BP Quantità'!C7</f>
        <v>0</v>
      </c>
      <c r="D76" s="263" t="n">
        <f aca="false">'BP Quantità'!D42*'BP Quantità'!D76</f>
        <v>0</v>
      </c>
      <c r="E76" s="263" t="n">
        <f aca="false">'BP Quantità'!E42*'BP Quantità'!E76</f>
        <v>0</v>
      </c>
      <c r="F76" s="263" t="n">
        <f aca="false">'BP Quantità'!F42*'BP Quantità'!F76</f>
        <v>0</v>
      </c>
      <c r="G76" s="263" t="n">
        <f aca="false">'BP Quantità'!G42*'BP Quantità'!G76</f>
        <v>0</v>
      </c>
      <c r="H76" s="263" t="n">
        <f aca="false">'BP Quantità'!H42*'BP Quantità'!H76</f>
        <v>0</v>
      </c>
      <c r="I76" s="263"/>
      <c r="J76" s="178" t="n">
        <f aca="false">SUM(D76:I76)</f>
        <v>0</v>
      </c>
      <c r="L76" s="140"/>
      <c r="M76" s="140"/>
      <c r="N76" s="140"/>
      <c r="O76" s="140"/>
      <c r="P76" s="140"/>
      <c r="Q76" s="140"/>
      <c r="R76" s="140"/>
      <c r="S76" s="140"/>
    </row>
    <row r="77" customFormat="false" ht="15" hidden="false" customHeight="true" outlineLevel="0" collapsed="false">
      <c r="C77" s="303" t="n">
        <f aca="false">'BP Quantità'!C8</f>
        <v>0</v>
      </c>
      <c r="D77" s="263" t="n">
        <f aca="false">'BP Quantità'!D43*'BP Quantità'!D77</f>
        <v>0</v>
      </c>
      <c r="E77" s="263" t="n">
        <f aca="false">'BP Quantità'!E43*'BP Quantità'!E77</f>
        <v>0</v>
      </c>
      <c r="F77" s="263" t="n">
        <f aca="false">'BP Quantità'!F43*'BP Quantità'!F77</f>
        <v>0</v>
      </c>
      <c r="G77" s="263" t="n">
        <f aca="false">'BP Quantità'!G43*'BP Quantità'!G77</f>
        <v>0</v>
      </c>
      <c r="H77" s="263" t="n">
        <f aca="false">'BP Quantità'!H43*'BP Quantità'!H77</f>
        <v>0</v>
      </c>
      <c r="I77" s="263"/>
      <c r="J77" s="178" t="n">
        <f aca="false">SUM(D77:I77)</f>
        <v>0</v>
      </c>
      <c r="L77" s="140"/>
      <c r="M77" s="140"/>
      <c r="N77" s="140"/>
      <c r="O77" s="140"/>
      <c r="P77" s="140"/>
      <c r="Q77" s="140"/>
      <c r="R77" s="140"/>
      <c r="S77" s="140"/>
    </row>
    <row r="78" customFormat="false" ht="15" hidden="false" customHeight="true" outlineLevel="0" collapsed="false">
      <c r="C78" s="303" t="n">
        <f aca="false">'BP Quantità'!C9</f>
        <v>0</v>
      </c>
      <c r="D78" s="263" t="n">
        <f aca="false">'BP Quantità'!D44*'BP Quantità'!D78</f>
        <v>0</v>
      </c>
      <c r="E78" s="263" t="n">
        <f aca="false">'BP Quantità'!E44*'BP Quantità'!E78</f>
        <v>0</v>
      </c>
      <c r="F78" s="263" t="n">
        <f aca="false">'BP Quantità'!F44*'BP Quantità'!F78</f>
        <v>0</v>
      </c>
      <c r="G78" s="263" t="n">
        <f aca="false">'BP Quantità'!G44*'BP Quantità'!G78</f>
        <v>0</v>
      </c>
      <c r="H78" s="263" t="n">
        <f aca="false">'BP Quantità'!H44*'BP Quantità'!H78</f>
        <v>0</v>
      </c>
      <c r="I78" s="263"/>
      <c r="J78" s="178" t="n">
        <f aca="false">SUM(D78:I78)</f>
        <v>0</v>
      </c>
      <c r="L78" s="140"/>
      <c r="M78" s="140"/>
      <c r="N78" s="140"/>
      <c r="O78" s="140"/>
      <c r="P78" s="140"/>
      <c r="Q78" s="140"/>
      <c r="R78" s="140"/>
      <c r="S78" s="140"/>
    </row>
    <row r="79" customFormat="false" ht="15" hidden="false" customHeight="true" outlineLevel="0" collapsed="false">
      <c r="C79" s="303" t="n">
        <f aca="false">'BP Quantità'!C10</f>
        <v>0</v>
      </c>
      <c r="D79" s="263" t="n">
        <f aca="false">'BP Quantità'!D45*'BP Quantità'!D79</f>
        <v>0</v>
      </c>
      <c r="E79" s="263" t="n">
        <f aca="false">'BP Quantità'!E45*'BP Quantità'!E79</f>
        <v>0</v>
      </c>
      <c r="F79" s="263" t="n">
        <f aca="false">'BP Quantità'!F45*'BP Quantità'!F79</f>
        <v>0</v>
      </c>
      <c r="G79" s="263" t="n">
        <f aca="false">'BP Quantità'!G45*'BP Quantità'!G79</f>
        <v>0</v>
      </c>
      <c r="H79" s="263" t="n">
        <f aca="false">'BP Quantità'!H45*'BP Quantità'!H79</f>
        <v>0</v>
      </c>
      <c r="I79" s="263"/>
      <c r="J79" s="178" t="n">
        <f aca="false">SUM(D79:I79)</f>
        <v>0</v>
      </c>
      <c r="L79" s="140"/>
      <c r="M79" s="140"/>
      <c r="N79" s="140"/>
      <c r="O79" s="140"/>
      <c r="P79" s="140"/>
      <c r="Q79" s="140"/>
      <c r="R79" s="140"/>
      <c r="S79" s="140"/>
    </row>
    <row r="80" customFormat="false" ht="15" hidden="false" customHeight="true" outlineLevel="0" collapsed="false">
      <c r="C80" s="303" t="n">
        <f aca="false">'BP Quantità'!C11</f>
        <v>0</v>
      </c>
      <c r="D80" s="263" t="n">
        <f aca="false">'BP Quantità'!D46*'BP Quantità'!D80</f>
        <v>0</v>
      </c>
      <c r="E80" s="263" t="n">
        <f aca="false">'BP Quantità'!E46*'BP Quantità'!E80</f>
        <v>0</v>
      </c>
      <c r="F80" s="263" t="n">
        <f aca="false">'BP Quantità'!F46*'BP Quantità'!F80</f>
        <v>0</v>
      </c>
      <c r="G80" s="263" t="n">
        <f aca="false">'BP Quantità'!G46*'BP Quantità'!G80</f>
        <v>0</v>
      </c>
      <c r="H80" s="263" t="n">
        <f aca="false">'BP Quantità'!H46*'BP Quantità'!H80</f>
        <v>0</v>
      </c>
      <c r="I80" s="263"/>
      <c r="J80" s="178" t="n">
        <f aca="false">SUM(D80:I80)</f>
        <v>0</v>
      </c>
      <c r="L80" s="140"/>
      <c r="M80" s="140"/>
      <c r="N80" s="140"/>
      <c r="O80" s="140"/>
      <c r="P80" s="140"/>
      <c r="Q80" s="140"/>
      <c r="R80" s="140"/>
      <c r="S80" s="140"/>
    </row>
    <row r="81" customFormat="false" ht="15" hidden="false" customHeight="true" outlineLevel="0" collapsed="false">
      <c r="C81" s="303" t="n">
        <f aca="false">'BP Quantità'!C12</f>
        <v>0</v>
      </c>
      <c r="D81" s="263" t="n">
        <f aca="false">'BP Quantità'!D47*'BP Quantità'!D81</f>
        <v>0</v>
      </c>
      <c r="E81" s="263" t="n">
        <f aca="false">'BP Quantità'!E47*'BP Quantità'!E81</f>
        <v>0</v>
      </c>
      <c r="F81" s="263" t="n">
        <f aca="false">'BP Quantità'!F47*'BP Quantità'!F81</f>
        <v>0</v>
      </c>
      <c r="G81" s="263" t="n">
        <f aca="false">'BP Quantità'!G47*'BP Quantità'!G81</f>
        <v>0</v>
      </c>
      <c r="H81" s="263" t="n">
        <f aca="false">'BP Quantità'!H47*'BP Quantità'!H81</f>
        <v>0</v>
      </c>
      <c r="I81" s="263"/>
      <c r="J81" s="178" t="n">
        <f aca="false">SUM(D81:I81)</f>
        <v>0</v>
      </c>
      <c r="L81" s="140"/>
      <c r="M81" s="140"/>
      <c r="N81" s="140"/>
      <c r="O81" s="140"/>
      <c r="P81" s="140"/>
      <c r="Q81" s="140"/>
      <c r="R81" s="140"/>
      <c r="S81" s="140"/>
    </row>
    <row r="82" customFormat="false" ht="15" hidden="false" customHeight="true" outlineLevel="0" collapsed="false">
      <c r="C82" s="303" t="n">
        <f aca="false">'BP Quantità'!C13</f>
        <v>0</v>
      </c>
      <c r="D82" s="263" t="n">
        <f aca="false">'BP Quantità'!D48*'BP Quantità'!D82</f>
        <v>0</v>
      </c>
      <c r="E82" s="263" t="n">
        <f aca="false">'BP Quantità'!E48*'BP Quantità'!E82</f>
        <v>0</v>
      </c>
      <c r="F82" s="263" t="n">
        <f aca="false">'BP Quantità'!F48*'BP Quantità'!F82</f>
        <v>0</v>
      </c>
      <c r="G82" s="263" t="n">
        <f aca="false">'BP Quantità'!G48*'BP Quantità'!G82</f>
        <v>0</v>
      </c>
      <c r="H82" s="263" t="n">
        <f aca="false">'BP Quantità'!H48*'BP Quantità'!H82</f>
        <v>0</v>
      </c>
      <c r="I82" s="263"/>
      <c r="J82" s="178" t="n">
        <f aca="false">SUM(D82:I82)</f>
        <v>0</v>
      </c>
      <c r="L82" s="140"/>
      <c r="M82" s="140"/>
      <c r="N82" s="140"/>
      <c r="O82" s="140"/>
      <c r="P82" s="140"/>
      <c r="Q82" s="140"/>
      <c r="R82" s="140"/>
      <c r="S82" s="140"/>
    </row>
    <row r="83" customFormat="false" ht="15" hidden="false" customHeight="true" outlineLevel="0" collapsed="false">
      <c r="C83" s="303" t="n">
        <f aca="false">'BP Quantità'!C14</f>
        <v>0</v>
      </c>
      <c r="D83" s="263" t="n">
        <f aca="false">'BP Quantità'!D49*'BP Quantità'!D83</f>
        <v>0</v>
      </c>
      <c r="E83" s="263" t="n">
        <f aca="false">'BP Quantità'!E49*'BP Quantità'!E83</f>
        <v>0</v>
      </c>
      <c r="F83" s="263" t="n">
        <f aca="false">'BP Quantità'!F49*'BP Quantità'!F83</f>
        <v>0</v>
      </c>
      <c r="G83" s="263" t="n">
        <f aca="false">'BP Quantità'!G49*'BP Quantità'!G83</f>
        <v>0</v>
      </c>
      <c r="H83" s="263" t="n">
        <f aca="false">'BP Quantità'!H49*'BP Quantità'!H83</f>
        <v>0</v>
      </c>
      <c r="I83" s="263"/>
      <c r="J83" s="178" t="n">
        <f aca="false">SUM(D83:I83)</f>
        <v>0</v>
      </c>
      <c r="L83" s="140"/>
      <c r="M83" s="140"/>
      <c r="N83" s="140"/>
      <c r="O83" s="140"/>
      <c r="P83" s="140"/>
      <c r="Q83" s="140"/>
      <c r="R83" s="140"/>
      <c r="S83" s="140"/>
    </row>
    <row r="84" customFormat="false" ht="15" hidden="false" customHeight="true" outlineLevel="0" collapsed="false">
      <c r="C84" s="303" t="n">
        <f aca="false">'BP Quantità'!C15</f>
        <v>0</v>
      </c>
      <c r="D84" s="263" t="n">
        <f aca="false">'BP Quantità'!D50*'BP Quantità'!D84</f>
        <v>0</v>
      </c>
      <c r="E84" s="263" t="n">
        <f aca="false">'BP Quantità'!E50*'BP Quantità'!E84</f>
        <v>0</v>
      </c>
      <c r="F84" s="263" t="n">
        <f aca="false">'BP Quantità'!F50*'BP Quantità'!F84</f>
        <v>0</v>
      </c>
      <c r="G84" s="263" t="n">
        <f aca="false">'BP Quantità'!G50*'BP Quantità'!G84</f>
        <v>0</v>
      </c>
      <c r="H84" s="263" t="n">
        <f aca="false">'BP Quantità'!H50*'BP Quantità'!H84</f>
        <v>0</v>
      </c>
      <c r="I84" s="263"/>
      <c r="J84" s="178" t="n">
        <f aca="false">SUM(D84:I84)</f>
        <v>0</v>
      </c>
      <c r="L84" s="140"/>
      <c r="M84" s="140"/>
      <c r="N84" s="140"/>
      <c r="O84" s="140"/>
      <c r="P84" s="140"/>
      <c r="Q84" s="140"/>
      <c r="R84" s="140"/>
      <c r="S84" s="140"/>
    </row>
    <row r="85" customFormat="false" ht="15" hidden="false" customHeight="true" outlineLevel="0" collapsed="false">
      <c r="C85" s="303" t="n">
        <f aca="false">'BP Quantità'!C16</f>
        <v>0</v>
      </c>
      <c r="D85" s="263" t="n">
        <f aca="false">'BP Quantità'!D51*'BP Quantità'!D85</f>
        <v>0</v>
      </c>
      <c r="E85" s="263" t="n">
        <f aca="false">'BP Quantità'!E51*'BP Quantità'!E85</f>
        <v>0</v>
      </c>
      <c r="F85" s="263" t="n">
        <f aca="false">'BP Quantità'!F51*'BP Quantità'!F85</f>
        <v>0</v>
      </c>
      <c r="G85" s="263" t="n">
        <f aca="false">'BP Quantità'!G51*'BP Quantità'!G85</f>
        <v>0</v>
      </c>
      <c r="H85" s="263" t="n">
        <f aca="false">'BP Quantità'!H51*'BP Quantità'!H85</f>
        <v>0</v>
      </c>
      <c r="I85" s="263"/>
      <c r="J85" s="178" t="n">
        <f aca="false">SUM(D85:I85)</f>
        <v>0</v>
      </c>
      <c r="L85" s="140"/>
      <c r="M85" s="140"/>
      <c r="N85" s="140"/>
      <c r="O85" s="140"/>
      <c r="P85" s="140"/>
      <c r="Q85" s="140"/>
      <c r="R85" s="140"/>
      <c r="S85" s="140"/>
    </row>
    <row r="86" customFormat="false" ht="15" hidden="false" customHeight="true" outlineLevel="0" collapsed="false">
      <c r="C86" s="303" t="n">
        <f aca="false">'BP Quantità'!C17</f>
        <v>0</v>
      </c>
      <c r="D86" s="263" t="n">
        <f aca="false">'BP Quantità'!D52*'BP Quantità'!D86</f>
        <v>0</v>
      </c>
      <c r="E86" s="263" t="n">
        <f aca="false">'BP Quantità'!E52*'BP Quantità'!E86</f>
        <v>0</v>
      </c>
      <c r="F86" s="263" t="n">
        <f aca="false">'BP Quantità'!F52*'BP Quantità'!F86</f>
        <v>0</v>
      </c>
      <c r="G86" s="263" t="n">
        <f aca="false">'BP Quantità'!G52*'BP Quantità'!G86</f>
        <v>0</v>
      </c>
      <c r="H86" s="263" t="n">
        <f aca="false">'BP Quantità'!H52*'BP Quantità'!H86</f>
        <v>0</v>
      </c>
      <c r="I86" s="263"/>
      <c r="J86" s="178" t="n">
        <f aca="false">SUM(D86:I86)</f>
        <v>0</v>
      </c>
      <c r="L86" s="140"/>
      <c r="M86" s="140"/>
      <c r="N86" s="140"/>
      <c r="O86" s="140"/>
      <c r="P86" s="140"/>
      <c r="Q86" s="140"/>
      <c r="R86" s="140"/>
      <c r="S86" s="140"/>
    </row>
    <row r="87" customFormat="false" ht="15" hidden="true" customHeight="true" outlineLevel="0" collapsed="false">
      <c r="C87" s="182" t="s">
        <v>425</v>
      </c>
      <c r="D87" s="196"/>
      <c r="E87" s="196"/>
      <c r="F87" s="196"/>
      <c r="G87" s="196"/>
      <c r="H87" s="196"/>
      <c r="I87" s="196"/>
      <c r="J87" s="182" t="n">
        <f aca="false">SUM(D87:H87)</f>
        <v>0</v>
      </c>
    </row>
    <row r="88" customFormat="false" ht="15" hidden="false" customHeight="true" outlineLevel="0" collapsed="false">
      <c r="C88" s="304"/>
      <c r="D88" s="304"/>
      <c r="E88" s="304"/>
      <c r="F88" s="304"/>
      <c r="G88" s="304"/>
      <c r="H88" s="304"/>
      <c r="I88" s="304"/>
      <c r="J88" s="305"/>
    </row>
    <row r="89" customFormat="false" ht="15" hidden="false" customHeight="true" outlineLevel="0" collapsed="false">
      <c r="C89" s="304" t="s">
        <v>427</v>
      </c>
      <c r="D89" s="304"/>
      <c r="E89" s="304"/>
      <c r="F89" s="304"/>
      <c r="G89" s="304"/>
      <c r="H89" s="304"/>
      <c r="I89" s="304"/>
      <c r="J89" s="305"/>
    </row>
    <row r="90" customFormat="false" ht="15" hidden="false" customHeight="true" outlineLevel="0" collapsed="false">
      <c r="C90" s="304"/>
      <c r="D90" s="304"/>
      <c r="E90" s="304"/>
      <c r="F90" s="304"/>
      <c r="G90" s="304"/>
      <c r="H90" s="304"/>
      <c r="I90" s="304"/>
      <c r="J90" s="305"/>
    </row>
    <row r="91" customFormat="false" ht="30.75" hidden="false" customHeight="true" outlineLevel="0" collapsed="false">
      <c r="C91" s="306" t="s">
        <v>411</v>
      </c>
      <c r="D91" s="307" t="str">
        <f aca="false">D74</f>
        <v>Vendita diretta</v>
      </c>
      <c r="E91" s="307" t="str">
        <f aca="false">E74</f>
        <v>Vendita negozi</v>
      </c>
      <c r="F91" s="307" t="str">
        <f aca="false">F74</f>
        <v>Grossisti, cooperative GDO</v>
      </c>
      <c r="G91" s="307" t="str">
        <f aca="false">G74</f>
        <v>Reimpiego aziendale</v>
      </c>
      <c r="H91" s="307" t="str">
        <f aca="false">H74</f>
        <v>Altro</v>
      </c>
      <c r="I91" s="307" t="n">
        <f aca="false">I74</f>
        <v>0</v>
      </c>
      <c r="J91" s="307" t="s">
        <v>423</v>
      </c>
    </row>
    <row r="92" customFormat="false" ht="15" hidden="false" customHeight="true" outlineLevel="0" collapsed="false">
      <c r="C92" s="303" t="n">
        <f aca="false">'BP Quantità'!C6</f>
        <v>0</v>
      </c>
      <c r="D92" s="263" t="n">
        <f aca="false">'BP Quantità'!D41*'BP Quantità'!D92</f>
        <v>0</v>
      </c>
      <c r="E92" s="263" t="n">
        <f aca="false">'BP Quantità'!E41*'BP Quantità'!E92</f>
        <v>0</v>
      </c>
      <c r="F92" s="263" t="n">
        <f aca="false">'BP Quantità'!F41*'BP Quantità'!F92</f>
        <v>0</v>
      </c>
      <c r="G92" s="263" t="n">
        <f aca="false">'BP Quantità'!G41*'BP Quantità'!G92</f>
        <v>0</v>
      </c>
      <c r="H92" s="263" t="n">
        <f aca="false">'BP Quantità'!H41*'BP Quantità'!H92</f>
        <v>0</v>
      </c>
      <c r="I92" s="263"/>
      <c r="J92" s="178" t="n">
        <f aca="false">SUM(D92:I92)</f>
        <v>0</v>
      </c>
    </row>
    <row r="93" customFormat="false" ht="15" hidden="false" customHeight="true" outlineLevel="0" collapsed="false">
      <c r="C93" s="303" t="n">
        <f aca="false">'BP Quantità'!C7</f>
        <v>0</v>
      </c>
      <c r="D93" s="263" t="n">
        <f aca="false">'BP Quantità'!D42*'BP Quantità'!D93</f>
        <v>0</v>
      </c>
      <c r="E93" s="263" t="n">
        <f aca="false">'BP Quantità'!E42*'BP Quantità'!E93</f>
        <v>0</v>
      </c>
      <c r="F93" s="263" t="n">
        <f aca="false">'BP Quantità'!F42*'BP Quantità'!F93</f>
        <v>0</v>
      </c>
      <c r="G93" s="263" t="n">
        <f aca="false">'BP Quantità'!G42*'BP Quantità'!G93</f>
        <v>0</v>
      </c>
      <c r="H93" s="263" t="n">
        <f aca="false">'BP Quantità'!H42*'BP Quantità'!H93</f>
        <v>0</v>
      </c>
      <c r="I93" s="263"/>
      <c r="J93" s="178" t="n">
        <f aca="false">SUM(D93:I93)</f>
        <v>0</v>
      </c>
    </row>
    <row r="94" customFormat="false" ht="15" hidden="false" customHeight="true" outlineLevel="0" collapsed="false">
      <c r="C94" s="303" t="n">
        <f aca="false">'BP Quantità'!C8</f>
        <v>0</v>
      </c>
      <c r="D94" s="263" t="n">
        <f aca="false">'BP Quantità'!D43*'BP Quantità'!D94</f>
        <v>0</v>
      </c>
      <c r="E94" s="263" t="n">
        <f aca="false">'BP Quantità'!E43*'BP Quantità'!E94</f>
        <v>0</v>
      </c>
      <c r="F94" s="263" t="n">
        <f aca="false">'BP Quantità'!F43*'BP Quantità'!F94</f>
        <v>0</v>
      </c>
      <c r="G94" s="263" t="n">
        <f aca="false">'BP Quantità'!G43*'BP Quantità'!G94</f>
        <v>0</v>
      </c>
      <c r="H94" s="263" t="n">
        <f aca="false">'BP Quantità'!H43*'BP Quantità'!H94</f>
        <v>0</v>
      </c>
      <c r="I94" s="263"/>
      <c r="J94" s="178" t="n">
        <f aca="false">SUM(D94:I94)</f>
        <v>0</v>
      </c>
    </row>
    <row r="95" customFormat="false" ht="15" hidden="false" customHeight="true" outlineLevel="0" collapsed="false">
      <c r="C95" s="303" t="n">
        <f aca="false">'BP Quantità'!C9</f>
        <v>0</v>
      </c>
      <c r="D95" s="263" t="n">
        <f aca="false">'BP Quantità'!D44*'BP Quantità'!D95</f>
        <v>0</v>
      </c>
      <c r="E95" s="263" t="n">
        <f aca="false">'BP Quantità'!E44*'BP Quantità'!E95</f>
        <v>0</v>
      </c>
      <c r="F95" s="263" t="n">
        <f aca="false">'BP Quantità'!F44*'BP Quantità'!F95</f>
        <v>0</v>
      </c>
      <c r="G95" s="263" t="n">
        <f aca="false">'BP Quantità'!G44*'BP Quantità'!G95</f>
        <v>0</v>
      </c>
      <c r="H95" s="263" t="n">
        <f aca="false">'BP Quantità'!H44*'BP Quantità'!H95</f>
        <v>0</v>
      </c>
      <c r="I95" s="263"/>
      <c r="J95" s="178" t="n">
        <f aca="false">SUM(D95:I95)</f>
        <v>0</v>
      </c>
    </row>
    <row r="96" customFormat="false" ht="15" hidden="false" customHeight="true" outlineLevel="0" collapsed="false">
      <c r="C96" s="303" t="n">
        <f aca="false">'BP Quantità'!C10</f>
        <v>0</v>
      </c>
      <c r="D96" s="263" t="n">
        <f aca="false">'BP Quantità'!D45*'BP Quantità'!D96</f>
        <v>0</v>
      </c>
      <c r="E96" s="263" t="n">
        <f aca="false">'BP Quantità'!E45*'BP Quantità'!E96</f>
        <v>0</v>
      </c>
      <c r="F96" s="263" t="n">
        <f aca="false">'BP Quantità'!F45*'BP Quantità'!F96</f>
        <v>0</v>
      </c>
      <c r="G96" s="263" t="n">
        <f aca="false">'BP Quantità'!G45*'BP Quantità'!G96</f>
        <v>0</v>
      </c>
      <c r="H96" s="263" t="n">
        <f aca="false">'BP Quantità'!H45*'BP Quantità'!H96</f>
        <v>0</v>
      </c>
      <c r="I96" s="263"/>
      <c r="J96" s="178" t="n">
        <f aca="false">SUM(D96:I96)</f>
        <v>0</v>
      </c>
    </row>
    <row r="97" customFormat="false" ht="15" hidden="false" customHeight="true" outlineLevel="0" collapsed="false">
      <c r="C97" s="303" t="n">
        <f aca="false">'BP Quantità'!C11</f>
        <v>0</v>
      </c>
      <c r="D97" s="263" t="n">
        <f aca="false">'BP Quantità'!D46*'BP Quantità'!D97</f>
        <v>0</v>
      </c>
      <c r="E97" s="263" t="n">
        <f aca="false">'BP Quantità'!E46*'BP Quantità'!E97</f>
        <v>0</v>
      </c>
      <c r="F97" s="263" t="n">
        <f aca="false">'BP Quantità'!F46*'BP Quantità'!F97</f>
        <v>0</v>
      </c>
      <c r="G97" s="263" t="n">
        <f aca="false">'BP Quantità'!G46*'BP Quantità'!G97</f>
        <v>0</v>
      </c>
      <c r="H97" s="263" t="n">
        <f aca="false">'BP Quantità'!H46*'BP Quantità'!H97</f>
        <v>0</v>
      </c>
      <c r="I97" s="263"/>
      <c r="J97" s="178" t="n">
        <f aca="false">SUM(D97:I97)</f>
        <v>0</v>
      </c>
    </row>
    <row r="98" customFormat="false" ht="15" hidden="false" customHeight="true" outlineLevel="0" collapsed="false">
      <c r="C98" s="303" t="n">
        <f aca="false">'BP Quantità'!C12</f>
        <v>0</v>
      </c>
      <c r="D98" s="263" t="n">
        <f aca="false">'BP Quantità'!D47*'BP Quantità'!D98</f>
        <v>0</v>
      </c>
      <c r="E98" s="263" t="n">
        <f aca="false">'BP Quantità'!E47*'BP Quantità'!E98</f>
        <v>0</v>
      </c>
      <c r="F98" s="263" t="n">
        <f aca="false">'BP Quantità'!F47*'BP Quantità'!F98</f>
        <v>0</v>
      </c>
      <c r="G98" s="263" t="n">
        <f aca="false">'BP Quantità'!G47*'BP Quantità'!G98</f>
        <v>0</v>
      </c>
      <c r="H98" s="263" t="n">
        <f aca="false">'BP Quantità'!H47*'BP Quantità'!H98</f>
        <v>0</v>
      </c>
      <c r="I98" s="263"/>
      <c r="J98" s="178" t="n">
        <f aca="false">SUM(D98:I98)</f>
        <v>0</v>
      </c>
    </row>
    <row r="99" customFormat="false" ht="15" hidden="false" customHeight="true" outlineLevel="0" collapsed="false">
      <c r="C99" s="303" t="n">
        <f aca="false">'BP Quantità'!C13</f>
        <v>0</v>
      </c>
      <c r="D99" s="263" t="n">
        <f aca="false">'BP Quantità'!D48*'BP Quantità'!D99</f>
        <v>0</v>
      </c>
      <c r="E99" s="263" t="n">
        <f aca="false">'BP Quantità'!E48*'BP Quantità'!E99</f>
        <v>0</v>
      </c>
      <c r="F99" s="263" t="n">
        <f aca="false">'BP Quantità'!F48*'BP Quantità'!F99</f>
        <v>0</v>
      </c>
      <c r="G99" s="263" t="n">
        <f aca="false">'BP Quantità'!G48*'BP Quantità'!G99</f>
        <v>0</v>
      </c>
      <c r="H99" s="263" t="n">
        <f aca="false">'BP Quantità'!H48*'BP Quantità'!H99</f>
        <v>0</v>
      </c>
      <c r="I99" s="263"/>
      <c r="J99" s="178" t="n">
        <f aca="false">SUM(D99:I99)</f>
        <v>0</v>
      </c>
    </row>
    <row r="100" customFormat="false" ht="15" hidden="false" customHeight="true" outlineLevel="0" collapsed="false">
      <c r="C100" s="303" t="n">
        <f aca="false">'BP Quantità'!C14</f>
        <v>0</v>
      </c>
      <c r="D100" s="263" t="n">
        <f aca="false">'BP Quantità'!D49*'BP Quantità'!D100</f>
        <v>0</v>
      </c>
      <c r="E100" s="263" t="n">
        <f aca="false">'BP Quantità'!E49*'BP Quantità'!E100</f>
        <v>0</v>
      </c>
      <c r="F100" s="263" t="n">
        <f aca="false">'BP Quantità'!F49*'BP Quantità'!F100</f>
        <v>0</v>
      </c>
      <c r="G100" s="263" t="n">
        <f aca="false">'BP Quantità'!G49*'BP Quantità'!G100</f>
        <v>0</v>
      </c>
      <c r="H100" s="263" t="n">
        <f aca="false">'BP Quantità'!H49*'BP Quantità'!H100</f>
        <v>0</v>
      </c>
      <c r="I100" s="263"/>
      <c r="J100" s="178" t="n">
        <f aca="false">SUM(D100:I100)</f>
        <v>0</v>
      </c>
    </row>
    <row r="101" customFormat="false" ht="15" hidden="false" customHeight="true" outlineLevel="0" collapsed="false">
      <c r="C101" s="303" t="n">
        <f aca="false">'BP Quantità'!C15</f>
        <v>0</v>
      </c>
      <c r="D101" s="263" t="n">
        <f aca="false">'BP Quantità'!D50*'BP Quantità'!D101</f>
        <v>0</v>
      </c>
      <c r="E101" s="263" t="n">
        <f aca="false">'BP Quantità'!E50*'BP Quantità'!E101</f>
        <v>0</v>
      </c>
      <c r="F101" s="263" t="n">
        <f aca="false">'BP Quantità'!F50*'BP Quantità'!F101</f>
        <v>0</v>
      </c>
      <c r="G101" s="263" t="n">
        <f aca="false">'BP Quantità'!G50*'BP Quantità'!G101</f>
        <v>0</v>
      </c>
      <c r="H101" s="263" t="n">
        <f aca="false">'BP Quantità'!H50*'BP Quantità'!H101</f>
        <v>0</v>
      </c>
      <c r="I101" s="263"/>
      <c r="J101" s="178" t="n">
        <f aca="false">SUM(D101:I101)</f>
        <v>0</v>
      </c>
    </row>
    <row r="102" customFormat="false" ht="15" hidden="false" customHeight="true" outlineLevel="0" collapsed="false">
      <c r="C102" s="303" t="n">
        <f aca="false">'BP Quantità'!C16</f>
        <v>0</v>
      </c>
      <c r="D102" s="263" t="n">
        <f aca="false">'BP Quantità'!D51*'BP Quantità'!D102</f>
        <v>0</v>
      </c>
      <c r="E102" s="263" t="n">
        <f aca="false">'BP Quantità'!E51*'BP Quantità'!E102</f>
        <v>0</v>
      </c>
      <c r="F102" s="263" t="n">
        <f aca="false">'BP Quantità'!F51*'BP Quantità'!F102</f>
        <v>0</v>
      </c>
      <c r="G102" s="263" t="n">
        <f aca="false">'BP Quantità'!G51*'BP Quantità'!G102</f>
        <v>0</v>
      </c>
      <c r="H102" s="263" t="n">
        <f aca="false">'BP Quantità'!H51*'BP Quantità'!H102</f>
        <v>0</v>
      </c>
      <c r="I102" s="263"/>
      <c r="J102" s="178" t="n">
        <f aca="false">SUM(D102:I102)</f>
        <v>0</v>
      </c>
    </row>
    <row r="103" customFormat="false" ht="15" hidden="false" customHeight="true" outlineLevel="0" collapsed="false">
      <c r="C103" s="303" t="n">
        <f aca="false">'BP Quantità'!C17</f>
        <v>0</v>
      </c>
      <c r="D103" s="263" t="n">
        <f aca="false">'BP Quantità'!D52*'BP Quantità'!D103</f>
        <v>0</v>
      </c>
      <c r="E103" s="263" t="n">
        <f aca="false">'BP Quantità'!E52*'BP Quantità'!E103</f>
        <v>0</v>
      </c>
      <c r="F103" s="263" t="n">
        <f aca="false">'BP Quantità'!F52*'BP Quantità'!F103</f>
        <v>0</v>
      </c>
      <c r="G103" s="263" t="n">
        <f aca="false">'BP Quantità'!G52*'BP Quantità'!G103</f>
        <v>0</v>
      </c>
      <c r="H103" s="263" t="n">
        <f aca="false">'BP Quantità'!H52*'BP Quantità'!H103</f>
        <v>0</v>
      </c>
      <c r="I103" s="263"/>
      <c r="J103" s="178" t="n">
        <f aca="false">SUM(D103:I103)</f>
        <v>0</v>
      </c>
    </row>
    <row r="104" customFormat="false" ht="15" hidden="true" customHeight="true" outlineLevel="0" collapsed="false">
      <c r="C104" s="182" t="s">
        <v>425</v>
      </c>
      <c r="D104" s="196"/>
      <c r="E104" s="196"/>
      <c r="F104" s="196"/>
      <c r="G104" s="196"/>
      <c r="H104" s="196"/>
      <c r="I104" s="196"/>
      <c r="J104" s="182" t="n">
        <f aca="false">SUM(D104:H104)</f>
        <v>0</v>
      </c>
    </row>
    <row r="105" customFormat="false" ht="40.5" hidden="false" customHeight="true" outlineLevel="0" collapsed="false">
      <c r="C105" s="91" t="s">
        <v>456</v>
      </c>
      <c r="D105" s="91"/>
      <c r="E105" s="91"/>
      <c r="F105" s="91"/>
      <c r="G105" s="304"/>
      <c r="H105" s="304"/>
      <c r="I105" s="304"/>
      <c r="J105" s="305"/>
    </row>
    <row r="106" customFormat="false" ht="15" hidden="false" customHeight="true" outlineLevel="0" collapsed="false">
      <c r="C106" s="304" t="s">
        <v>428</v>
      </c>
      <c r="D106" s="304"/>
      <c r="E106" s="304"/>
      <c r="F106" s="304"/>
      <c r="G106" s="304"/>
      <c r="H106" s="304"/>
      <c r="I106" s="304"/>
      <c r="J106" s="305"/>
    </row>
    <row r="107" customFormat="false" ht="15" hidden="false" customHeight="true" outlineLevel="0" collapsed="false">
      <c r="C107" s="304"/>
      <c r="D107" s="304"/>
      <c r="E107" s="304"/>
      <c r="F107" s="304"/>
      <c r="G107" s="304"/>
      <c r="H107" s="304"/>
      <c r="I107" s="304"/>
      <c r="J107" s="305"/>
    </row>
    <row r="108" customFormat="false" ht="30.75" hidden="false" customHeight="true" outlineLevel="0" collapsed="false">
      <c r="C108" s="306" t="s">
        <v>411</v>
      </c>
      <c r="D108" s="307" t="str">
        <f aca="false">D91</f>
        <v>Vendita diretta</v>
      </c>
      <c r="E108" s="307" t="str">
        <f aca="false">E91</f>
        <v>Vendita negozi</v>
      </c>
      <c r="F108" s="307" t="str">
        <f aca="false">F91</f>
        <v>Grossisti, cooperative GDO</v>
      </c>
      <c r="G108" s="307" t="str">
        <f aca="false">G91</f>
        <v>Reimpiego aziendale</v>
      </c>
      <c r="H108" s="307" t="str">
        <f aca="false">H91</f>
        <v>Altro</v>
      </c>
      <c r="I108" s="307" t="n">
        <f aca="false">I91</f>
        <v>0</v>
      </c>
      <c r="J108" s="307" t="s">
        <v>423</v>
      </c>
    </row>
    <row r="109" customFormat="false" ht="15" hidden="false" customHeight="true" outlineLevel="0" collapsed="false">
      <c r="C109" s="303" t="n">
        <f aca="false">'BP Quantità'!C6</f>
        <v>0</v>
      </c>
      <c r="D109" s="263" t="n">
        <f aca="false">'BP Quantità'!D41*'BP Quantità'!D109</f>
        <v>0</v>
      </c>
      <c r="E109" s="263" t="n">
        <f aca="false">'BP Quantità'!E41*'BP Quantità'!E109</f>
        <v>0</v>
      </c>
      <c r="F109" s="263" t="n">
        <f aca="false">'BP Quantità'!F41*'BP Quantità'!F109</f>
        <v>0</v>
      </c>
      <c r="G109" s="263" t="n">
        <f aca="false">'BP Quantità'!G41*'BP Quantità'!G109</f>
        <v>0</v>
      </c>
      <c r="H109" s="263" t="n">
        <f aca="false">'BP Quantità'!H41*'BP Quantità'!H109</f>
        <v>0</v>
      </c>
      <c r="I109" s="263"/>
      <c r="J109" s="178" t="n">
        <f aca="false">SUM(D109:I109)</f>
        <v>0</v>
      </c>
    </row>
    <row r="110" customFormat="false" ht="15" hidden="false" customHeight="true" outlineLevel="0" collapsed="false">
      <c r="C110" s="303" t="n">
        <f aca="false">'BP Quantità'!C7</f>
        <v>0</v>
      </c>
      <c r="D110" s="263" t="n">
        <f aca="false">'BP Quantità'!D42*'BP Quantità'!D110</f>
        <v>0</v>
      </c>
      <c r="E110" s="263" t="n">
        <f aca="false">'BP Quantità'!E42*'BP Quantità'!E110</f>
        <v>0</v>
      </c>
      <c r="F110" s="263" t="n">
        <f aca="false">'BP Quantità'!F42*'BP Quantità'!F110</f>
        <v>0</v>
      </c>
      <c r="G110" s="263" t="n">
        <f aca="false">'BP Quantità'!G42*'BP Quantità'!G110</f>
        <v>0</v>
      </c>
      <c r="H110" s="263" t="n">
        <f aca="false">'BP Quantità'!H42*'BP Quantità'!H110</f>
        <v>0</v>
      </c>
      <c r="I110" s="263"/>
      <c r="J110" s="178" t="n">
        <f aca="false">SUM(D110:I110)</f>
        <v>0</v>
      </c>
    </row>
    <row r="111" customFormat="false" ht="15" hidden="false" customHeight="true" outlineLevel="0" collapsed="false">
      <c r="C111" s="303" t="n">
        <f aca="false">'BP Quantità'!C8</f>
        <v>0</v>
      </c>
      <c r="D111" s="263" t="n">
        <f aca="false">'BP Quantità'!D43*'BP Quantità'!D111</f>
        <v>0</v>
      </c>
      <c r="E111" s="263" t="n">
        <f aca="false">'BP Quantità'!E43*'BP Quantità'!E111</f>
        <v>0</v>
      </c>
      <c r="F111" s="263" t="n">
        <f aca="false">'BP Quantità'!F43*'BP Quantità'!F111</f>
        <v>0</v>
      </c>
      <c r="G111" s="263" t="n">
        <f aca="false">'BP Quantità'!G43*'BP Quantità'!G111</f>
        <v>0</v>
      </c>
      <c r="H111" s="263" t="n">
        <f aca="false">'BP Quantità'!H43*'BP Quantità'!H111</f>
        <v>0</v>
      </c>
      <c r="I111" s="263"/>
      <c r="J111" s="178" t="n">
        <f aca="false">SUM(D111:I111)</f>
        <v>0</v>
      </c>
    </row>
    <row r="112" customFormat="false" ht="15" hidden="false" customHeight="true" outlineLevel="0" collapsed="false">
      <c r="C112" s="303" t="n">
        <f aca="false">'BP Quantità'!C9</f>
        <v>0</v>
      </c>
      <c r="D112" s="263" t="n">
        <f aca="false">'BP Quantità'!D44*'BP Quantità'!D112</f>
        <v>0</v>
      </c>
      <c r="E112" s="263" t="n">
        <f aca="false">'BP Quantità'!E44*'BP Quantità'!E112</f>
        <v>0</v>
      </c>
      <c r="F112" s="263" t="n">
        <f aca="false">'BP Quantità'!F44*'BP Quantità'!F112</f>
        <v>0</v>
      </c>
      <c r="G112" s="263" t="n">
        <f aca="false">'BP Quantità'!G44*'BP Quantità'!G112</f>
        <v>0</v>
      </c>
      <c r="H112" s="263" t="n">
        <f aca="false">'BP Quantità'!H44*'BP Quantità'!H112</f>
        <v>0</v>
      </c>
      <c r="I112" s="263"/>
      <c r="J112" s="178" t="n">
        <f aca="false">SUM(D112:I112)</f>
        <v>0</v>
      </c>
    </row>
    <row r="113" customFormat="false" ht="15" hidden="false" customHeight="true" outlineLevel="0" collapsed="false">
      <c r="C113" s="303" t="n">
        <f aca="false">'BP Quantità'!C10</f>
        <v>0</v>
      </c>
      <c r="D113" s="263" t="n">
        <f aca="false">'BP Quantità'!D45*'BP Quantità'!D113</f>
        <v>0</v>
      </c>
      <c r="E113" s="263" t="n">
        <f aca="false">'BP Quantità'!E45*'BP Quantità'!E113</f>
        <v>0</v>
      </c>
      <c r="F113" s="263" t="n">
        <f aca="false">'BP Quantità'!F45*'BP Quantità'!F113</f>
        <v>0</v>
      </c>
      <c r="G113" s="263" t="n">
        <f aca="false">'BP Quantità'!G45*'BP Quantità'!G113</f>
        <v>0</v>
      </c>
      <c r="H113" s="263" t="n">
        <f aca="false">'BP Quantità'!H45*'BP Quantità'!H113</f>
        <v>0</v>
      </c>
      <c r="I113" s="263"/>
      <c r="J113" s="178" t="n">
        <f aca="false">SUM(D113:I113)</f>
        <v>0</v>
      </c>
    </row>
    <row r="114" customFormat="false" ht="15" hidden="false" customHeight="true" outlineLevel="0" collapsed="false">
      <c r="C114" s="303" t="n">
        <f aca="false">'BP Quantità'!C11</f>
        <v>0</v>
      </c>
      <c r="D114" s="263" t="n">
        <f aca="false">'BP Quantità'!D46*'BP Quantità'!D114</f>
        <v>0</v>
      </c>
      <c r="E114" s="263" t="n">
        <f aca="false">'BP Quantità'!E46*'BP Quantità'!E114</f>
        <v>0</v>
      </c>
      <c r="F114" s="263" t="n">
        <f aca="false">'BP Quantità'!F46*'BP Quantità'!F114</f>
        <v>0</v>
      </c>
      <c r="G114" s="263" t="n">
        <f aca="false">'BP Quantità'!G46*'BP Quantità'!G114</f>
        <v>0</v>
      </c>
      <c r="H114" s="263" t="n">
        <f aca="false">'BP Quantità'!H46*'BP Quantità'!H114</f>
        <v>0</v>
      </c>
      <c r="I114" s="263"/>
      <c r="J114" s="178" t="n">
        <f aca="false">SUM(D114:I114)</f>
        <v>0</v>
      </c>
    </row>
    <row r="115" customFormat="false" ht="15" hidden="false" customHeight="true" outlineLevel="0" collapsed="false">
      <c r="C115" s="303" t="n">
        <f aca="false">'BP Quantità'!C12</f>
        <v>0</v>
      </c>
      <c r="D115" s="263" t="n">
        <f aca="false">'BP Quantità'!D47*'BP Quantità'!D115</f>
        <v>0</v>
      </c>
      <c r="E115" s="263" t="n">
        <f aca="false">'BP Quantità'!E47*'BP Quantità'!E115</f>
        <v>0</v>
      </c>
      <c r="F115" s="263" t="n">
        <f aca="false">'BP Quantità'!F47*'BP Quantità'!F115</f>
        <v>0</v>
      </c>
      <c r="G115" s="263" t="n">
        <f aca="false">'BP Quantità'!G47*'BP Quantità'!G115</f>
        <v>0</v>
      </c>
      <c r="H115" s="263" t="n">
        <f aca="false">'BP Quantità'!H47*'BP Quantità'!H115</f>
        <v>0</v>
      </c>
      <c r="I115" s="263"/>
      <c r="J115" s="178" t="n">
        <f aca="false">SUM(D115:I115)</f>
        <v>0</v>
      </c>
    </row>
    <row r="116" customFormat="false" ht="15" hidden="false" customHeight="true" outlineLevel="0" collapsed="false">
      <c r="C116" s="303" t="n">
        <f aca="false">'BP Quantità'!C13</f>
        <v>0</v>
      </c>
      <c r="D116" s="263" t="n">
        <f aca="false">'BP Quantità'!D48*'BP Quantità'!D116</f>
        <v>0</v>
      </c>
      <c r="E116" s="263" t="n">
        <f aca="false">'BP Quantità'!E48*'BP Quantità'!E116</f>
        <v>0</v>
      </c>
      <c r="F116" s="263" t="n">
        <f aca="false">'BP Quantità'!F48*'BP Quantità'!F116</f>
        <v>0</v>
      </c>
      <c r="G116" s="263" t="n">
        <f aca="false">'BP Quantità'!G48*'BP Quantità'!G116</f>
        <v>0</v>
      </c>
      <c r="H116" s="263" t="n">
        <f aca="false">'BP Quantità'!H48*'BP Quantità'!H116</f>
        <v>0</v>
      </c>
      <c r="I116" s="263"/>
      <c r="J116" s="178" t="n">
        <f aca="false">SUM(D116:I116)</f>
        <v>0</v>
      </c>
    </row>
    <row r="117" customFormat="false" ht="15" hidden="false" customHeight="true" outlineLevel="0" collapsed="false">
      <c r="C117" s="303" t="n">
        <f aca="false">'BP Quantità'!C14</f>
        <v>0</v>
      </c>
      <c r="D117" s="263" t="n">
        <f aca="false">'BP Quantità'!D49*'BP Quantità'!D117</f>
        <v>0</v>
      </c>
      <c r="E117" s="263" t="n">
        <f aca="false">'BP Quantità'!E49*'BP Quantità'!E117</f>
        <v>0</v>
      </c>
      <c r="F117" s="263" t="n">
        <f aca="false">'BP Quantità'!F49*'BP Quantità'!F117</f>
        <v>0</v>
      </c>
      <c r="G117" s="263" t="n">
        <f aca="false">'BP Quantità'!G49*'BP Quantità'!G117</f>
        <v>0</v>
      </c>
      <c r="H117" s="263" t="n">
        <f aca="false">'BP Quantità'!H49*'BP Quantità'!H117</f>
        <v>0</v>
      </c>
      <c r="I117" s="263"/>
      <c r="J117" s="178" t="n">
        <f aca="false">SUM(D117:I117)</f>
        <v>0</v>
      </c>
    </row>
    <row r="118" customFormat="false" ht="15" hidden="false" customHeight="true" outlineLevel="0" collapsed="false">
      <c r="C118" s="303" t="n">
        <f aca="false">'BP Quantità'!C15</f>
        <v>0</v>
      </c>
      <c r="D118" s="263" t="n">
        <f aca="false">'BP Quantità'!D50*'BP Quantità'!D118</f>
        <v>0</v>
      </c>
      <c r="E118" s="263" t="n">
        <f aca="false">'BP Quantità'!E50*'BP Quantità'!E118</f>
        <v>0</v>
      </c>
      <c r="F118" s="263" t="n">
        <f aca="false">'BP Quantità'!F50*'BP Quantità'!F118</f>
        <v>0</v>
      </c>
      <c r="G118" s="263" t="n">
        <f aca="false">'BP Quantità'!G50*'BP Quantità'!G118</f>
        <v>0</v>
      </c>
      <c r="H118" s="263" t="n">
        <f aca="false">'BP Quantità'!H50*'BP Quantità'!H118</f>
        <v>0</v>
      </c>
      <c r="I118" s="263"/>
      <c r="J118" s="178" t="n">
        <f aca="false">SUM(D118:I118)</f>
        <v>0</v>
      </c>
    </row>
    <row r="119" customFormat="false" ht="15" hidden="false" customHeight="true" outlineLevel="0" collapsed="false">
      <c r="C119" s="303" t="n">
        <f aca="false">'BP Quantità'!C16</f>
        <v>0</v>
      </c>
      <c r="D119" s="263" t="n">
        <f aca="false">'BP Quantità'!D51*'BP Quantità'!D119</f>
        <v>0</v>
      </c>
      <c r="E119" s="263" t="n">
        <f aca="false">'BP Quantità'!E51*'BP Quantità'!E119</f>
        <v>0</v>
      </c>
      <c r="F119" s="263" t="n">
        <f aca="false">'BP Quantità'!F51*'BP Quantità'!F119</f>
        <v>0</v>
      </c>
      <c r="G119" s="263" t="n">
        <f aca="false">'BP Quantità'!G51*'BP Quantità'!G119</f>
        <v>0</v>
      </c>
      <c r="H119" s="263" t="n">
        <f aca="false">'BP Quantità'!H51*'BP Quantità'!H119</f>
        <v>0</v>
      </c>
      <c r="I119" s="263"/>
      <c r="J119" s="178" t="n">
        <f aca="false">SUM(D119:I119)</f>
        <v>0</v>
      </c>
    </row>
    <row r="120" customFormat="false" ht="15" hidden="false" customHeight="true" outlineLevel="0" collapsed="false">
      <c r="C120" s="303" t="n">
        <f aca="false">'BP Quantità'!C17</f>
        <v>0</v>
      </c>
      <c r="D120" s="263" t="n">
        <f aca="false">'BP Quantità'!D52*'BP Quantità'!D120</f>
        <v>0</v>
      </c>
      <c r="E120" s="263" t="n">
        <f aca="false">'BP Quantità'!E52*'BP Quantità'!E120</f>
        <v>0</v>
      </c>
      <c r="F120" s="263" t="n">
        <f aca="false">'BP Quantità'!F52*'BP Quantità'!F120</f>
        <v>0</v>
      </c>
      <c r="G120" s="263" t="n">
        <f aca="false">'BP Quantità'!G52*'BP Quantità'!G120</f>
        <v>0</v>
      </c>
      <c r="H120" s="263" t="n">
        <f aca="false">'BP Quantità'!H52*'BP Quantità'!H120</f>
        <v>0</v>
      </c>
      <c r="I120" s="263"/>
      <c r="J120" s="178" t="n">
        <f aca="false">SUM(D120:I120)</f>
        <v>0</v>
      </c>
    </row>
    <row r="121" customFormat="false" ht="15" hidden="true" customHeight="true" outlineLevel="0" collapsed="false">
      <c r="C121" s="182" t="s">
        <v>425</v>
      </c>
      <c r="D121" s="196"/>
      <c r="E121" s="196"/>
      <c r="F121" s="196"/>
      <c r="G121" s="196"/>
      <c r="H121" s="196"/>
      <c r="I121" s="196"/>
      <c r="J121" s="182" t="n">
        <f aca="false">SUM(D121:H121)</f>
        <v>0</v>
      </c>
    </row>
    <row r="122" customFormat="false" ht="15" hidden="false" customHeight="true" outlineLevel="0" collapsed="false">
      <c r="C122" s="304"/>
      <c r="D122" s="304"/>
      <c r="E122" s="304"/>
      <c r="F122" s="304"/>
      <c r="G122" s="304"/>
      <c r="H122" s="304"/>
      <c r="I122" s="304"/>
      <c r="J122" s="305"/>
    </row>
    <row r="123" customFormat="false" ht="15" hidden="false" customHeight="true" outlineLevel="0" collapsed="false">
      <c r="C123" s="304" t="s">
        <v>429</v>
      </c>
      <c r="D123" s="304"/>
      <c r="E123" s="304"/>
      <c r="F123" s="304"/>
      <c r="G123" s="304"/>
      <c r="H123" s="304"/>
      <c r="I123" s="304"/>
      <c r="J123" s="305"/>
    </row>
    <row r="124" customFormat="false" ht="15" hidden="false" customHeight="true" outlineLevel="0" collapsed="false">
      <c r="C124" s="304"/>
      <c r="D124" s="304"/>
      <c r="E124" s="304"/>
      <c r="F124" s="304"/>
      <c r="G124" s="304"/>
      <c r="H124" s="304"/>
      <c r="I124" s="304"/>
      <c r="J124" s="305"/>
    </row>
    <row r="125" customFormat="false" ht="30.75" hidden="false" customHeight="true" outlineLevel="0" collapsed="false">
      <c r="C125" s="306" t="s">
        <v>411</v>
      </c>
      <c r="D125" s="307" t="str">
        <f aca="false">D108</f>
        <v>Vendita diretta</v>
      </c>
      <c r="E125" s="307" t="str">
        <f aca="false">E108</f>
        <v>Vendita negozi</v>
      </c>
      <c r="F125" s="307" t="str">
        <f aca="false">F108</f>
        <v>Grossisti, cooperative GDO</v>
      </c>
      <c r="G125" s="307" t="str">
        <f aca="false">G108</f>
        <v>Reimpiego aziendale</v>
      </c>
      <c r="H125" s="307" t="str">
        <f aca="false">H108</f>
        <v>Altro</v>
      </c>
      <c r="I125" s="307" t="n">
        <f aca="false">I108</f>
        <v>0</v>
      </c>
      <c r="J125" s="307" t="s">
        <v>423</v>
      </c>
    </row>
    <row r="126" customFormat="false" ht="15" hidden="false" customHeight="true" outlineLevel="0" collapsed="false">
      <c r="C126" s="303" t="n">
        <f aca="false">'BP Quantità'!C6</f>
        <v>0</v>
      </c>
      <c r="D126" s="263" t="n">
        <f aca="false">'BP Quantità'!D41*'BP Quantità'!D126</f>
        <v>0</v>
      </c>
      <c r="E126" s="263" t="n">
        <f aca="false">'BP Quantità'!E41*'BP Quantità'!E126</f>
        <v>0</v>
      </c>
      <c r="F126" s="263" t="n">
        <f aca="false">'BP Quantità'!F41*'BP Quantità'!F126</f>
        <v>0</v>
      </c>
      <c r="G126" s="263" t="n">
        <f aca="false">'BP Quantità'!G41*'BP Quantità'!G126</f>
        <v>0</v>
      </c>
      <c r="H126" s="263" t="n">
        <f aca="false">'BP Quantità'!H41*'BP Quantità'!H126</f>
        <v>0</v>
      </c>
      <c r="I126" s="263"/>
      <c r="J126" s="178" t="n">
        <f aca="false">SUM(D126:I126)</f>
        <v>0</v>
      </c>
    </row>
    <row r="127" customFormat="false" ht="15" hidden="false" customHeight="true" outlineLevel="0" collapsed="false">
      <c r="C127" s="303" t="n">
        <f aca="false">'BP Quantità'!C7</f>
        <v>0</v>
      </c>
      <c r="D127" s="263" t="n">
        <f aca="false">'BP Quantità'!D42*'BP Quantità'!D127</f>
        <v>0</v>
      </c>
      <c r="E127" s="263" t="n">
        <f aca="false">'BP Quantità'!E42*'BP Quantità'!E127</f>
        <v>0</v>
      </c>
      <c r="F127" s="263" t="n">
        <f aca="false">'BP Quantità'!F42*'BP Quantità'!F127</f>
        <v>0</v>
      </c>
      <c r="G127" s="263" t="n">
        <f aca="false">'BP Quantità'!G42*'BP Quantità'!G127</f>
        <v>0</v>
      </c>
      <c r="H127" s="263" t="n">
        <f aca="false">'BP Quantità'!H42*'BP Quantità'!H127</f>
        <v>0</v>
      </c>
      <c r="I127" s="263"/>
      <c r="J127" s="178" t="n">
        <f aca="false">SUM(D127:I127)</f>
        <v>0</v>
      </c>
    </row>
    <row r="128" customFormat="false" ht="15" hidden="false" customHeight="true" outlineLevel="0" collapsed="false">
      <c r="C128" s="303" t="n">
        <f aca="false">'BP Quantità'!C8</f>
        <v>0</v>
      </c>
      <c r="D128" s="263" t="n">
        <f aca="false">'BP Quantità'!D43*'BP Quantità'!D128</f>
        <v>0</v>
      </c>
      <c r="E128" s="263" t="n">
        <f aca="false">'BP Quantità'!E43*'BP Quantità'!E128</f>
        <v>0</v>
      </c>
      <c r="F128" s="263" t="n">
        <f aca="false">'BP Quantità'!F43*'BP Quantità'!F128</f>
        <v>0</v>
      </c>
      <c r="G128" s="263" t="n">
        <f aca="false">'BP Quantità'!G43*'BP Quantità'!G128</f>
        <v>0</v>
      </c>
      <c r="H128" s="263" t="n">
        <f aca="false">'BP Quantità'!H43*'BP Quantità'!H128</f>
        <v>0</v>
      </c>
      <c r="I128" s="263"/>
      <c r="J128" s="178" t="n">
        <f aca="false">SUM(D128:I128)</f>
        <v>0</v>
      </c>
    </row>
    <row r="129" customFormat="false" ht="15" hidden="false" customHeight="true" outlineLevel="0" collapsed="false">
      <c r="C129" s="303" t="n">
        <f aca="false">'BP Quantità'!C9</f>
        <v>0</v>
      </c>
      <c r="D129" s="263" t="n">
        <f aca="false">'BP Quantità'!D44*'BP Quantità'!D129</f>
        <v>0</v>
      </c>
      <c r="E129" s="263" t="n">
        <f aca="false">'BP Quantità'!E44*'BP Quantità'!E129</f>
        <v>0</v>
      </c>
      <c r="F129" s="263" t="n">
        <f aca="false">'BP Quantità'!F44*'BP Quantità'!F129</f>
        <v>0</v>
      </c>
      <c r="G129" s="263" t="n">
        <f aca="false">'BP Quantità'!G44*'BP Quantità'!G129</f>
        <v>0</v>
      </c>
      <c r="H129" s="263" t="n">
        <f aca="false">'BP Quantità'!H44*'BP Quantità'!H129</f>
        <v>0</v>
      </c>
      <c r="I129" s="263"/>
      <c r="J129" s="178" t="n">
        <f aca="false">SUM(D129:I129)</f>
        <v>0</v>
      </c>
    </row>
    <row r="130" customFormat="false" ht="15" hidden="false" customHeight="true" outlineLevel="0" collapsed="false">
      <c r="C130" s="303" t="n">
        <f aca="false">'BP Quantità'!C10</f>
        <v>0</v>
      </c>
      <c r="D130" s="263" t="n">
        <f aca="false">'BP Quantità'!D45*'BP Quantità'!D130</f>
        <v>0</v>
      </c>
      <c r="E130" s="263" t="n">
        <f aca="false">'BP Quantità'!E45*'BP Quantità'!E130</f>
        <v>0</v>
      </c>
      <c r="F130" s="263" t="n">
        <f aca="false">'BP Quantità'!F45*'BP Quantità'!F130</f>
        <v>0</v>
      </c>
      <c r="G130" s="263" t="n">
        <f aca="false">'BP Quantità'!G45*'BP Quantità'!G130</f>
        <v>0</v>
      </c>
      <c r="H130" s="263" t="n">
        <f aca="false">'BP Quantità'!H45*'BP Quantità'!H130</f>
        <v>0</v>
      </c>
      <c r="I130" s="263"/>
      <c r="J130" s="178" t="n">
        <f aca="false">SUM(D130:I130)</f>
        <v>0</v>
      </c>
    </row>
    <row r="131" customFormat="false" ht="15" hidden="false" customHeight="true" outlineLevel="0" collapsed="false">
      <c r="C131" s="303" t="n">
        <f aca="false">'BP Quantità'!C11</f>
        <v>0</v>
      </c>
      <c r="D131" s="263" t="n">
        <f aca="false">'BP Quantità'!D46*'BP Quantità'!D131</f>
        <v>0</v>
      </c>
      <c r="E131" s="263" t="n">
        <f aca="false">'BP Quantità'!E46*'BP Quantità'!E131</f>
        <v>0</v>
      </c>
      <c r="F131" s="263" t="n">
        <f aca="false">'BP Quantità'!F46*'BP Quantità'!F131</f>
        <v>0</v>
      </c>
      <c r="G131" s="263" t="n">
        <f aca="false">'BP Quantità'!G46*'BP Quantità'!G131</f>
        <v>0</v>
      </c>
      <c r="H131" s="263" t="n">
        <f aca="false">'BP Quantità'!H46*'BP Quantità'!H131</f>
        <v>0</v>
      </c>
      <c r="I131" s="263"/>
      <c r="J131" s="178" t="n">
        <f aca="false">SUM(D131:I131)</f>
        <v>0</v>
      </c>
    </row>
    <row r="132" customFormat="false" ht="15" hidden="false" customHeight="true" outlineLevel="0" collapsed="false">
      <c r="C132" s="303" t="n">
        <f aca="false">'BP Quantità'!C12</f>
        <v>0</v>
      </c>
      <c r="D132" s="263" t="n">
        <f aca="false">'BP Quantità'!D47*'BP Quantità'!D132</f>
        <v>0</v>
      </c>
      <c r="E132" s="263" t="n">
        <f aca="false">'BP Quantità'!E47*'BP Quantità'!E132</f>
        <v>0</v>
      </c>
      <c r="F132" s="263" t="n">
        <f aca="false">'BP Quantità'!F47*'BP Quantità'!F132</f>
        <v>0</v>
      </c>
      <c r="G132" s="263" t="n">
        <f aca="false">'BP Quantità'!G47*'BP Quantità'!G132</f>
        <v>0</v>
      </c>
      <c r="H132" s="263" t="n">
        <f aca="false">'BP Quantità'!H47*'BP Quantità'!H132</f>
        <v>0</v>
      </c>
      <c r="I132" s="263"/>
      <c r="J132" s="178" t="n">
        <f aca="false">SUM(D132:I132)</f>
        <v>0</v>
      </c>
    </row>
    <row r="133" customFormat="false" ht="15" hidden="false" customHeight="true" outlineLevel="0" collapsed="false">
      <c r="C133" s="303" t="n">
        <f aca="false">'BP Quantità'!C13</f>
        <v>0</v>
      </c>
      <c r="D133" s="263" t="n">
        <f aca="false">'BP Quantità'!D48*'BP Quantità'!D133</f>
        <v>0</v>
      </c>
      <c r="E133" s="263" t="n">
        <f aca="false">'BP Quantità'!E48*'BP Quantità'!E133</f>
        <v>0</v>
      </c>
      <c r="F133" s="263" t="n">
        <f aca="false">'BP Quantità'!F48*'BP Quantità'!F133</f>
        <v>0</v>
      </c>
      <c r="G133" s="263" t="n">
        <f aca="false">'BP Quantità'!G48*'BP Quantità'!G133</f>
        <v>0</v>
      </c>
      <c r="H133" s="263" t="n">
        <f aca="false">'BP Quantità'!H48*'BP Quantità'!H133</f>
        <v>0</v>
      </c>
      <c r="I133" s="263"/>
      <c r="J133" s="178" t="n">
        <f aca="false">SUM(D133:I133)</f>
        <v>0</v>
      </c>
    </row>
    <row r="134" customFormat="false" ht="15" hidden="false" customHeight="true" outlineLevel="0" collapsed="false">
      <c r="C134" s="303" t="n">
        <f aca="false">'BP Quantità'!C14</f>
        <v>0</v>
      </c>
      <c r="D134" s="263" t="n">
        <f aca="false">'BP Quantità'!D49*'BP Quantità'!D134</f>
        <v>0</v>
      </c>
      <c r="E134" s="263" t="n">
        <f aca="false">'BP Quantità'!E49*'BP Quantità'!E134</f>
        <v>0</v>
      </c>
      <c r="F134" s="263" t="n">
        <f aca="false">'BP Quantità'!F49*'BP Quantità'!F134</f>
        <v>0</v>
      </c>
      <c r="G134" s="263" t="n">
        <f aca="false">'BP Quantità'!G49*'BP Quantità'!G134</f>
        <v>0</v>
      </c>
      <c r="H134" s="263" t="n">
        <f aca="false">'BP Quantità'!H49*'BP Quantità'!H134</f>
        <v>0</v>
      </c>
      <c r="I134" s="263"/>
      <c r="J134" s="178" t="n">
        <f aca="false">SUM(D134:I134)</f>
        <v>0</v>
      </c>
    </row>
    <row r="135" customFormat="false" ht="15" hidden="false" customHeight="true" outlineLevel="0" collapsed="false">
      <c r="C135" s="303" t="n">
        <f aca="false">'BP Quantità'!C15</f>
        <v>0</v>
      </c>
      <c r="D135" s="263" t="n">
        <f aca="false">'BP Quantità'!D50*'BP Quantità'!D135</f>
        <v>0</v>
      </c>
      <c r="E135" s="263" t="n">
        <f aca="false">'BP Quantità'!E50*'BP Quantità'!E135</f>
        <v>0</v>
      </c>
      <c r="F135" s="263" t="n">
        <f aca="false">'BP Quantità'!F50*'BP Quantità'!F135</f>
        <v>0</v>
      </c>
      <c r="G135" s="263" t="n">
        <f aca="false">'BP Quantità'!G50*'BP Quantità'!G135</f>
        <v>0</v>
      </c>
      <c r="H135" s="263" t="n">
        <f aca="false">'BP Quantità'!H50*'BP Quantità'!H135</f>
        <v>0</v>
      </c>
      <c r="I135" s="263"/>
      <c r="J135" s="178" t="n">
        <f aca="false">SUM(D135:I135)</f>
        <v>0</v>
      </c>
    </row>
    <row r="136" customFormat="false" ht="15" hidden="false" customHeight="true" outlineLevel="0" collapsed="false">
      <c r="C136" s="303" t="n">
        <f aca="false">'BP Quantità'!C16</f>
        <v>0</v>
      </c>
      <c r="D136" s="263" t="n">
        <f aca="false">'BP Quantità'!D51*'BP Quantità'!D136</f>
        <v>0</v>
      </c>
      <c r="E136" s="263" t="n">
        <f aca="false">'BP Quantità'!E51*'BP Quantità'!E136</f>
        <v>0</v>
      </c>
      <c r="F136" s="263" t="n">
        <f aca="false">'BP Quantità'!F51*'BP Quantità'!F136</f>
        <v>0</v>
      </c>
      <c r="G136" s="263" t="n">
        <f aca="false">'BP Quantità'!G51*'BP Quantità'!G136</f>
        <v>0</v>
      </c>
      <c r="H136" s="263" t="n">
        <f aca="false">'BP Quantità'!H51*'BP Quantità'!H136</f>
        <v>0</v>
      </c>
      <c r="I136" s="263"/>
      <c r="J136" s="178" t="n">
        <f aca="false">SUM(D136:I136)</f>
        <v>0</v>
      </c>
    </row>
    <row r="137" customFormat="false" ht="15" hidden="false" customHeight="true" outlineLevel="0" collapsed="false">
      <c r="C137" s="303" t="n">
        <f aca="false">'BP Quantità'!C17</f>
        <v>0</v>
      </c>
      <c r="D137" s="263" t="n">
        <f aca="false">'BP Quantità'!D52*'BP Quantità'!D137</f>
        <v>0</v>
      </c>
      <c r="E137" s="263" t="n">
        <f aca="false">'BP Quantità'!E52*'BP Quantità'!E137</f>
        <v>0</v>
      </c>
      <c r="F137" s="263" t="n">
        <f aca="false">'BP Quantità'!F52*'BP Quantità'!F137</f>
        <v>0</v>
      </c>
      <c r="G137" s="263" t="n">
        <f aca="false">'BP Quantità'!G52*'BP Quantità'!G137</f>
        <v>0</v>
      </c>
      <c r="H137" s="263" t="n">
        <f aca="false">'BP Quantità'!H52*'BP Quantità'!H137</f>
        <v>0</v>
      </c>
      <c r="I137" s="263"/>
      <c r="J137" s="178" t="n">
        <f aca="false">SUM(D137:I137)</f>
        <v>0</v>
      </c>
    </row>
    <row r="138" customFormat="false" ht="15" hidden="false" customHeight="true" outlineLevel="0" collapsed="false">
      <c r="C138" s="304"/>
      <c r="D138" s="304"/>
      <c r="E138" s="304"/>
      <c r="F138" s="304"/>
      <c r="G138" s="304"/>
      <c r="H138" s="304"/>
      <c r="I138" s="304"/>
      <c r="J138" s="305"/>
    </row>
    <row r="139" customFormat="false" ht="15" hidden="false" customHeight="true" outlineLevel="0" collapsed="false">
      <c r="C139" s="304"/>
      <c r="D139" s="304"/>
      <c r="E139" s="304"/>
      <c r="F139" s="304"/>
      <c r="G139" s="304"/>
      <c r="H139" s="304"/>
      <c r="I139" s="304"/>
      <c r="J139" s="305"/>
    </row>
    <row r="140" customFormat="false" ht="15" hidden="false" customHeight="false" outlineLevel="0" collapsed="false">
      <c r="C140" s="305"/>
      <c r="D140" s="308"/>
      <c r="E140" s="308"/>
      <c r="F140" s="308"/>
      <c r="G140" s="308"/>
      <c r="H140" s="308"/>
      <c r="I140" s="308"/>
      <c r="J140" s="305"/>
    </row>
    <row r="141" customFormat="false" ht="24" hidden="false" customHeight="true" outlineLevel="0" collapsed="false">
      <c r="C141" s="309" t="s">
        <v>458</v>
      </c>
      <c r="D141" s="309"/>
      <c r="E141" s="309"/>
      <c r="F141" s="309"/>
      <c r="G141" s="308"/>
      <c r="H141" s="308"/>
      <c r="I141" s="308"/>
      <c r="J141" s="305"/>
    </row>
    <row r="142" customFormat="false" ht="19.5" hidden="false" customHeight="true" outlineLevel="0" collapsed="false">
      <c r="C142" s="305"/>
      <c r="D142" s="310" t="s">
        <v>423</v>
      </c>
      <c r="E142" s="310"/>
      <c r="F142" s="310"/>
      <c r="G142" s="310"/>
      <c r="H142" s="310"/>
      <c r="J142" s="305"/>
    </row>
    <row r="143" customFormat="false" ht="15.75" hidden="false" customHeight="true" outlineLevel="0" collapsed="false">
      <c r="C143" s="306" t="s">
        <v>411</v>
      </c>
      <c r="D143" s="171" t="s">
        <v>370</v>
      </c>
      <c r="E143" s="171" t="s">
        <v>371</v>
      </c>
      <c r="F143" s="171" t="s">
        <v>372</v>
      </c>
      <c r="G143" s="171" t="s">
        <v>373</v>
      </c>
      <c r="H143" s="171" t="s">
        <v>374</v>
      </c>
      <c r="I143" s="311"/>
      <c r="J143" s="311"/>
    </row>
    <row r="144" customFormat="false" ht="16.5" hidden="false" customHeight="true" outlineLevel="0" collapsed="false">
      <c r="C144" s="303" t="n">
        <f aca="false">'BP Quantità'!C6</f>
        <v>0</v>
      </c>
      <c r="D144" s="178" t="n">
        <f aca="false">J58</f>
        <v>0</v>
      </c>
      <c r="E144" s="178" t="n">
        <f aca="false">J75</f>
        <v>0</v>
      </c>
      <c r="F144" s="178" t="n">
        <f aca="false">J92</f>
        <v>0</v>
      </c>
      <c r="G144" s="178" t="n">
        <f aca="false">J109</f>
        <v>0</v>
      </c>
      <c r="H144" s="178" t="n">
        <f aca="false">J126</f>
        <v>0</v>
      </c>
      <c r="I144" s="312"/>
      <c r="J144" s="312"/>
    </row>
    <row r="145" customFormat="false" ht="16.5" hidden="false" customHeight="true" outlineLevel="0" collapsed="false">
      <c r="C145" s="303" t="n">
        <f aca="false">'BP Quantità'!C7</f>
        <v>0</v>
      </c>
      <c r="D145" s="178" t="n">
        <f aca="false">J59</f>
        <v>0</v>
      </c>
      <c r="E145" s="178" t="n">
        <f aca="false">J76</f>
        <v>0</v>
      </c>
      <c r="F145" s="178" t="n">
        <f aca="false">J93</f>
        <v>0</v>
      </c>
      <c r="G145" s="178" t="n">
        <f aca="false">J110</f>
        <v>0</v>
      </c>
      <c r="H145" s="178" t="n">
        <f aca="false">J127</f>
        <v>0</v>
      </c>
      <c r="I145" s="312"/>
      <c r="J145" s="312"/>
    </row>
    <row r="146" customFormat="false" ht="16.5" hidden="false" customHeight="true" outlineLevel="0" collapsed="false">
      <c r="C146" s="303" t="n">
        <f aca="false">'BP Quantità'!C8</f>
        <v>0</v>
      </c>
      <c r="D146" s="178" t="n">
        <f aca="false">J60</f>
        <v>0</v>
      </c>
      <c r="E146" s="178" t="n">
        <f aca="false">J77</f>
        <v>0</v>
      </c>
      <c r="F146" s="178" t="n">
        <f aca="false">J94</f>
        <v>0</v>
      </c>
      <c r="G146" s="178" t="n">
        <f aca="false">J111</f>
        <v>0</v>
      </c>
      <c r="H146" s="178" t="n">
        <f aca="false">J128</f>
        <v>0</v>
      </c>
      <c r="I146" s="312"/>
      <c r="J146" s="312"/>
    </row>
    <row r="147" customFormat="false" ht="16.5" hidden="false" customHeight="true" outlineLevel="0" collapsed="false">
      <c r="C147" s="303" t="n">
        <f aca="false">'BP Quantità'!C9</f>
        <v>0</v>
      </c>
      <c r="D147" s="178" t="n">
        <f aca="false">J61</f>
        <v>0</v>
      </c>
      <c r="E147" s="178" t="n">
        <f aca="false">J78</f>
        <v>0</v>
      </c>
      <c r="F147" s="178" t="n">
        <f aca="false">J95</f>
        <v>0</v>
      </c>
      <c r="G147" s="178" t="n">
        <f aca="false">J112</f>
        <v>0</v>
      </c>
      <c r="H147" s="178" t="n">
        <f aca="false">J129</f>
        <v>0</v>
      </c>
      <c r="I147" s="312"/>
      <c r="J147" s="312"/>
    </row>
    <row r="148" customFormat="false" ht="16.5" hidden="false" customHeight="true" outlineLevel="0" collapsed="false">
      <c r="C148" s="303" t="n">
        <f aca="false">'BP Quantità'!C10</f>
        <v>0</v>
      </c>
      <c r="D148" s="178" t="n">
        <f aca="false">J62</f>
        <v>0</v>
      </c>
      <c r="E148" s="178" t="n">
        <f aca="false">J79</f>
        <v>0</v>
      </c>
      <c r="F148" s="178" t="n">
        <f aca="false">J96</f>
        <v>0</v>
      </c>
      <c r="G148" s="178" t="n">
        <f aca="false">J113</f>
        <v>0</v>
      </c>
      <c r="H148" s="178" t="n">
        <f aca="false">J130</f>
        <v>0</v>
      </c>
      <c r="I148" s="312"/>
      <c r="J148" s="312"/>
    </row>
    <row r="149" customFormat="false" ht="15.75" hidden="false" customHeight="true" outlineLevel="0" collapsed="false">
      <c r="C149" s="303" t="n">
        <f aca="false">'BP Quantità'!C11</f>
        <v>0</v>
      </c>
      <c r="D149" s="178" t="n">
        <f aca="false">J63</f>
        <v>0</v>
      </c>
      <c r="E149" s="178" t="n">
        <f aca="false">J80</f>
        <v>0</v>
      </c>
      <c r="F149" s="178" t="n">
        <f aca="false">J97</f>
        <v>0</v>
      </c>
      <c r="G149" s="178" t="n">
        <f aca="false">J114</f>
        <v>0</v>
      </c>
      <c r="H149" s="178" t="n">
        <f aca="false">J131</f>
        <v>0</v>
      </c>
      <c r="I149" s="312"/>
      <c r="J149" s="312"/>
    </row>
    <row r="150" customFormat="false" ht="15.75" hidden="false" customHeight="true" outlineLevel="0" collapsed="false">
      <c r="C150" s="303" t="n">
        <f aca="false">'BP Quantità'!C12</f>
        <v>0</v>
      </c>
      <c r="D150" s="178" t="n">
        <f aca="false">J64</f>
        <v>0</v>
      </c>
      <c r="E150" s="178" t="n">
        <f aca="false">J81</f>
        <v>0</v>
      </c>
      <c r="F150" s="178" t="n">
        <f aca="false">J98</f>
        <v>0</v>
      </c>
      <c r="G150" s="178" t="n">
        <f aca="false">J115</f>
        <v>0</v>
      </c>
      <c r="H150" s="178" t="n">
        <f aca="false">J132</f>
        <v>0</v>
      </c>
      <c r="I150" s="312"/>
      <c r="J150" s="312"/>
    </row>
    <row r="151" customFormat="false" ht="15.75" hidden="false" customHeight="true" outlineLevel="0" collapsed="false">
      <c r="C151" s="303" t="n">
        <f aca="false">'BP Quantità'!C13</f>
        <v>0</v>
      </c>
      <c r="D151" s="178" t="n">
        <f aca="false">J65</f>
        <v>0</v>
      </c>
      <c r="E151" s="178" t="n">
        <f aca="false">J82</f>
        <v>0</v>
      </c>
      <c r="F151" s="178" t="n">
        <f aca="false">J99</f>
        <v>0</v>
      </c>
      <c r="G151" s="178" t="n">
        <f aca="false">J116</f>
        <v>0</v>
      </c>
      <c r="H151" s="178" t="n">
        <f aca="false">J133</f>
        <v>0</v>
      </c>
      <c r="I151" s="312"/>
      <c r="J151" s="312"/>
    </row>
    <row r="152" customFormat="false" ht="15.75" hidden="false" customHeight="true" outlineLevel="0" collapsed="false">
      <c r="C152" s="303" t="n">
        <f aca="false">'BP Quantità'!C14</f>
        <v>0</v>
      </c>
      <c r="D152" s="178" t="n">
        <f aca="false">J66</f>
        <v>0</v>
      </c>
      <c r="E152" s="178" t="n">
        <f aca="false">J83</f>
        <v>0</v>
      </c>
      <c r="F152" s="178" t="n">
        <f aca="false">J100</f>
        <v>0</v>
      </c>
      <c r="G152" s="178" t="n">
        <f aca="false">J117</f>
        <v>0</v>
      </c>
      <c r="H152" s="178" t="n">
        <f aca="false">J134</f>
        <v>0</v>
      </c>
      <c r="I152" s="312"/>
      <c r="J152" s="312"/>
    </row>
    <row r="153" customFormat="false" ht="15.75" hidden="false" customHeight="true" outlineLevel="0" collapsed="false">
      <c r="C153" s="303" t="n">
        <f aca="false">'BP Quantità'!C15</f>
        <v>0</v>
      </c>
      <c r="D153" s="178" t="n">
        <f aca="false">J67</f>
        <v>0</v>
      </c>
      <c r="E153" s="178" t="n">
        <f aca="false">J84</f>
        <v>0</v>
      </c>
      <c r="F153" s="178" t="n">
        <f aca="false">J101</f>
        <v>0</v>
      </c>
      <c r="G153" s="178" t="n">
        <f aca="false">J118</f>
        <v>0</v>
      </c>
      <c r="H153" s="178" t="n">
        <f aca="false">J135</f>
        <v>0</v>
      </c>
      <c r="I153" s="312"/>
      <c r="J153" s="312"/>
    </row>
    <row r="154" customFormat="false" ht="15.75" hidden="false" customHeight="true" outlineLevel="0" collapsed="false">
      <c r="C154" s="303" t="n">
        <f aca="false">'BP Quantità'!C16</f>
        <v>0</v>
      </c>
      <c r="D154" s="178" t="n">
        <f aca="false">J68</f>
        <v>0</v>
      </c>
      <c r="E154" s="178" t="n">
        <f aca="false">J85</f>
        <v>0</v>
      </c>
      <c r="F154" s="178" t="n">
        <f aca="false">J102</f>
        <v>0</v>
      </c>
      <c r="G154" s="178" t="n">
        <f aca="false">J119</f>
        <v>0</v>
      </c>
      <c r="H154" s="178" t="n">
        <f aca="false">J136</f>
        <v>0</v>
      </c>
      <c r="I154" s="312"/>
      <c r="J154" s="312"/>
    </row>
    <row r="155" customFormat="false" ht="15.75" hidden="false" customHeight="true" outlineLevel="0" collapsed="false">
      <c r="C155" s="303" t="n">
        <f aca="false">'BP Quantità'!C17</f>
        <v>0</v>
      </c>
      <c r="D155" s="178" t="n">
        <f aca="false">J69</f>
        <v>0</v>
      </c>
      <c r="E155" s="178" t="n">
        <f aca="false">J86</f>
        <v>0</v>
      </c>
      <c r="F155" s="178" t="n">
        <f aca="false">J103</f>
        <v>0</v>
      </c>
      <c r="G155" s="178" t="n">
        <f aca="false">J120</f>
        <v>0</v>
      </c>
      <c r="H155" s="178" t="n">
        <f aca="false">J137</f>
        <v>0</v>
      </c>
      <c r="I155" s="312"/>
      <c r="J155" s="312"/>
    </row>
    <row r="156" customFormat="false" ht="15.75" hidden="false" customHeight="true" outlineLevel="0" collapsed="false">
      <c r="C156" s="313"/>
      <c r="D156" s="313"/>
      <c r="E156" s="313"/>
      <c r="F156" s="313"/>
      <c r="G156" s="313"/>
      <c r="H156" s="313"/>
      <c r="I156" s="312"/>
      <c r="J156" s="312"/>
    </row>
    <row r="157" customFormat="false" ht="15.75" hidden="false" customHeight="true" outlineLevel="0" collapsed="false">
      <c r="C157" s="182" t="s">
        <v>459</v>
      </c>
      <c r="D157" s="259" t="n">
        <f aca="false">SUM(D144:D155)</f>
        <v>0</v>
      </c>
      <c r="E157" s="259" t="n">
        <f aca="false">SUM(E144:E155)</f>
        <v>0</v>
      </c>
      <c r="F157" s="259" t="n">
        <f aca="false">SUM(F144:F155)</f>
        <v>0</v>
      </c>
      <c r="G157" s="259" t="n">
        <f aca="false">SUM(G144:G155)</f>
        <v>0</v>
      </c>
      <c r="H157" s="259" t="n">
        <f aca="false">SUM(H144:H155)</f>
        <v>0</v>
      </c>
      <c r="I157" s="312"/>
    </row>
    <row r="159" customFormat="false" ht="15" hidden="false" customHeight="false" outlineLevel="0" collapsed="false">
      <c r="D159" s="314"/>
      <c r="E159" s="314"/>
      <c r="F159" s="314"/>
      <c r="G159" s="314"/>
      <c r="H159" s="314"/>
    </row>
    <row r="161" customFormat="false" ht="23.25" hidden="true" customHeight="true" outlineLevel="0" collapsed="false">
      <c r="C161" s="91" t="s">
        <v>432</v>
      </c>
      <c r="D161" s="91"/>
      <c r="E161" s="91"/>
      <c r="F161" s="91"/>
    </row>
    <row r="162" customFormat="false" ht="15" hidden="true" customHeight="false" outlineLevel="0" collapsed="false"/>
    <row r="163" customFormat="false" ht="15.75" hidden="true" customHeight="true" outlineLevel="0" collapsed="false">
      <c r="C163" s="297" t="s">
        <v>433</v>
      </c>
      <c r="D163" s="300" t="s">
        <v>381</v>
      </c>
      <c r="E163" s="300" t="s">
        <v>382</v>
      </c>
      <c r="F163" s="300" t="s">
        <v>383</v>
      </c>
      <c r="G163" s="300" t="s">
        <v>384</v>
      </c>
      <c r="H163" s="300" t="s">
        <v>385</v>
      </c>
      <c r="I163" s="315"/>
    </row>
    <row r="164" customFormat="false" ht="15.75" hidden="true" customHeight="true" outlineLevel="0" collapsed="false">
      <c r="C164" s="291"/>
      <c r="D164" s="316"/>
      <c r="E164" s="316"/>
      <c r="F164" s="316"/>
      <c r="G164" s="316"/>
      <c r="H164" s="316"/>
      <c r="I164" s="317"/>
    </row>
    <row r="165" customFormat="false" ht="15.75" hidden="true" customHeight="true" outlineLevel="0" collapsed="false">
      <c r="C165" s="291"/>
      <c r="D165" s="316"/>
      <c r="E165" s="316"/>
      <c r="F165" s="316"/>
      <c r="G165" s="316"/>
      <c r="H165" s="316"/>
      <c r="I165" s="317"/>
    </row>
    <row r="166" customFormat="false" ht="15.75" hidden="true" customHeight="true" outlineLevel="0" collapsed="false">
      <c r="C166" s="291"/>
      <c r="D166" s="316"/>
      <c r="E166" s="316"/>
      <c r="F166" s="316"/>
      <c r="G166" s="316"/>
      <c r="H166" s="316"/>
      <c r="I166" s="317"/>
    </row>
    <row r="167" customFormat="false" ht="15.75" hidden="true" customHeight="true" outlineLevel="0" collapsed="false">
      <c r="C167" s="291"/>
      <c r="D167" s="316"/>
      <c r="E167" s="316"/>
      <c r="F167" s="316"/>
      <c r="G167" s="316"/>
      <c r="H167" s="316"/>
      <c r="I167" s="317"/>
    </row>
    <row r="168" customFormat="false" ht="15.75" hidden="true" customHeight="true" outlineLevel="0" collapsed="false">
      <c r="C168" s="291"/>
      <c r="D168" s="316"/>
      <c r="E168" s="316"/>
      <c r="F168" s="316"/>
      <c r="G168" s="316"/>
      <c r="H168" s="316"/>
      <c r="I168" s="317"/>
    </row>
    <row r="169" customFormat="false" ht="15.75" hidden="true" customHeight="true" outlineLevel="0" collapsed="false">
      <c r="C169" s="291"/>
      <c r="D169" s="318"/>
      <c r="E169" s="318"/>
      <c r="F169" s="318"/>
      <c r="G169" s="318"/>
      <c r="H169" s="318"/>
      <c r="I169" s="319"/>
    </row>
    <row r="170" customFormat="false" ht="15" hidden="true" customHeight="false" outlineLevel="0" collapsed="false"/>
    <row r="171" customFormat="false" ht="15" hidden="true" customHeight="false" outlineLevel="0" collapsed="false"/>
    <row r="172" customFormat="false" ht="15" hidden="true" customHeight="false" outlineLevel="0" collapsed="false"/>
    <row r="173" customFormat="false" ht="23.25" hidden="true" customHeight="true" outlineLevel="0" collapsed="false">
      <c r="C173" s="91" t="s">
        <v>434</v>
      </c>
      <c r="D173" s="91"/>
      <c r="E173" s="91"/>
      <c r="F173" s="91"/>
    </row>
    <row r="174" customFormat="false" ht="15" hidden="true" customHeight="false" outlineLevel="0" collapsed="false"/>
    <row r="175" customFormat="false" ht="27.75" hidden="true" customHeight="true" outlineLevel="0" collapsed="false">
      <c r="C175" s="320" t="s">
        <v>435</v>
      </c>
      <c r="D175" s="321"/>
      <c r="E175" s="322"/>
      <c r="F175" s="323"/>
      <c r="G175" s="324"/>
      <c r="H175" s="325"/>
      <c r="I175" s="326"/>
    </row>
    <row r="176" customFormat="false" ht="15.75" hidden="true" customHeight="true" outlineLevel="0" collapsed="false">
      <c r="C176" s="299"/>
      <c r="D176" s="300" t="s">
        <v>381</v>
      </c>
      <c r="E176" s="300" t="s">
        <v>382</v>
      </c>
      <c r="F176" s="300" t="s">
        <v>383</v>
      </c>
      <c r="G176" s="300" t="s">
        <v>384</v>
      </c>
      <c r="H176" s="300" t="s">
        <v>385</v>
      </c>
      <c r="I176" s="315"/>
    </row>
    <row r="177" customFormat="false" ht="15.75" hidden="true" customHeight="true" outlineLevel="0" collapsed="false">
      <c r="C177" s="291"/>
      <c r="D177" s="291"/>
      <c r="E177" s="291"/>
      <c r="F177" s="291"/>
      <c r="G177" s="291"/>
      <c r="H177" s="291"/>
      <c r="I177" s="297"/>
    </row>
    <row r="178" customFormat="false" ht="15.75" hidden="true" customHeight="true" outlineLevel="0" collapsed="false">
      <c r="C178" s="291"/>
      <c r="D178" s="291"/>
      <c r="E178" s="291"/>
      <c r="F178" s="291"/>
      <c r="G178" s="291"/>
      <c r="H178" s="291"/>
      <c r="I178" s="297"/>
    </row>
    <row r="179" customFormat="false" ht="15.75" hidden="true" customHeight="true" outlineLevel="0" collapsed="false">
      <c r="C179" s="291"/>
      <c r="D179" s="291"/>
      <c r="E179" s="291"/>
      <c r="F179" s="291"/>
      <c r="G179" s="291"/>
      <c r="H179" s="291"/>
      <c r="I179" s="297"/>
    </row>
    <row r="180" customFormat="false" ht="15.75" hidden="true" customHeight="true" outlineLevel="0" collapsed="false">
      <c r="C180" s="291"/>
      <c r="D180" s="291"/>
      <c r="E180" s="291"/>
      <c r="F180" s="291"/>
      <c r="G180" s="291"/>
      <c r="H180" s="291"/>
      <c r="I180" s="297"/>
    </row>
    <row r="181" customFormat="false" ht="15.75" hidden="true" customHeight="true" outlineLevel="0" collapsed="false">
      <c r="C181" s="291"/>
      <c r="D181" s="291"/>
      <c r="E181" s="291"/>
      <c r="F181" s="291"/>
      <c r="G181" s="291"/>
      <c r="H181" s="291"/>
      <c r="I181" s="297"/>
    </row>
    <row r="182" customFormat="false" ht="15.75" hidden="true" customHeight="true" outlineLevel="0" collapsed="false">
      <c r="C182" s="291"/>
      <c r="D182" s="291"/>
      <c r="E182" s="291"/>
      <c r="F182" s="291"/>
      <c r="G182" s="291"/>
      <c r="H182" s="291"/>
      <c r="I182" s="297"/>
    </row>
    <row r="183" customFormat="false" ht="15.75" hidden="true" customHeight="true" outlineLevel="0" collapsed="false">
      <c r="C183" s="291"/>
      <c r="D183" s="291"/>
      <c r="E183" s="291"/>
      <c r="F183" s="291"/>
      <c r="G183" s="291"/>
      <c r="H183" s="291"/>
      <c r="I183" s="297"/>
    </row>
    <row r="184" customFormat="false" ht="15.75" hidden="true" customHeight="true" outlineLevel="0" collapsed="false">
      <c r="C184" s="291"/>
      <c r="D184" s="291"/>
      <c r="E184" s="291"/>
      <c r="F184" s="291"/>
      <c r="G184" s="291"/>
      <c r="H184" s="291"/>
      <c r="I184" s="297"/>
    </row>
    <row r="185" customFormat="false" ht="15" hidden="true" customHeight="false" outlineLevel="0" collapsed="false"/>
    <row r="186" customFormat="false" ht="23.25" hidden="true" customHeight="true" outlineLevel="0" collapsed="false">
      <c r="C186" s="91" t="s">
        <v>436</v>
      </c>
      <c r="D186" s="91"/>
      <c r="E186" s="91"/>
      <c r="F186" s="91"/>
    </row>
    <row r="187" customFormat="false" ht="27.75" hidden="true" customHeight="true" outlineLevel="0" collapsed="false">
      <c r="C187" s="320" t="s">
        <v>437</v>
      </c>
      <c r="D187" s="321"/>
      <c r="E187" s="322"/>
      <c r="F187" s="323"/>
      <c r="G187" s="324"/>
      <c r="H187" s="325"/>
      <c r="I187" s="326"/>
    </row>
    <row r="188" customFormat="false" ht="15.75" hidden="true" customHeight="true" outlineLevel="0" collapsed="false">
      <c r="C188" s="299"/>
      <c r="D188" s="300" t="str">
        <f aca="false">D176</f>
        <v>Anno 1</v>
      </c>
      <c r="E188" s="300" t="str">
        <f aca="false">E176</f>
        <v>Anno 2</v>
      </c>
      <c r="F188" s="300" t="str">
        <f aca="false">F176</f>
        <v>Anno 3</v>
      </c>
      <c r="G188" s="300" t="str">
        <f aca="false">G176</f>
        <v>Anno 4</v>
      </c>
      <c r="H188" s="300" t="str">
        <f aca="false">H176</f>
        <v>Anno 5</v>
      </c>
      <c r="I188" s="315"/>
    </row>
    <row r="189" customFormat="false" ht="15.75" hidden="true" customHeight="true" outlineLevel="0" collapsed="false">
      <c r="C189" s="291"/>
      <c r="D189" s="291"/>
      <c r="E189" s="291"/>
      <c r="F189" s="291"/>
      <c r="G189" s="291"/>
      <c r="H189" s="291"/>
      <c r="I189" s="297"/>
    </row>
    <row r="190" customFormat="false" ht="15.75" hidden="true" customHeight="true" outlineLevel="0" collapsed="false">
      <c r="C190" s="291"/>
      <c r="D190" s="291"/>
      <c r="E190" s="291"/>
      <c r="F190" s="291"/>
      <c r="G190" s="291"/>
      <c r="H190" s="291"/>
      <c r="I190" s="297"/>
    </row>
    <row r="191" customFormat="false" ht="15.75" hidden="true" customHeight="true" outlineLevel="0" collapsed="false">
      <c r="C191" s="291"/>
      <c r="D191" s="291"/>
      <c r="E191" s="291"/>
      <c r="F191" s="291"/>
      <c r="G191" s="291"/>
      <c r="H191" s="291"/>
      <c r="I191" s="297"/>
    </row>
    <row r="192" customFormat="false" ht="15.75" hidden="true" customHeight="true" outlineLevel="0" collapsed="false">
      <c r="C192" s="291"/>
      <c r="D192" s="291"/>
      <c r="E192" s="291"/>
      <c r="F192" s="291"/>
      <c r="G192" s="291"/>
      <c r="H192" s="291"/>
      <c r="I192" s="297"/>
    </row>
    <row r="193" customFormat="false" ht="15.75" hidden="true" customHeight="true" outlineLevel="0" collapsed="false">
      <c r="C193" s="291"/>
      <c r="D193" s="291"/>
      <c r="E193" s="291"/>
      <c r="F193" s="291"/>
      <c r="G193" s="291"/>
      <c r="H193" s="291"/>
      <c r="I193" s="297"/>
    </row>
    <row r="194" customFormat="false" ht="15" hidden="true" customHeight="false" outlineLevel="0" collapsed="false"/>
    <row r="195" customFormat="false" ht="23.25" hidden="true" customHeight="true" outlineLevel="0" collapsed="false">
      <c r="C195" s="91" t="s">
        <v>438</v>
      </c>
      <c r="D195" s="91"/>
      <c r="E195" s="91"/>
      <c r="F195" s="91"/>
    </row>
    <row r="196" customFormat="false" ht="18.75" hidden="true" customHeight="true" outlineLevel="0" collapsed="false">
      <c r="C196" s="199" t="s">
        <v>439</v>
      </c>
      <c r="D196" s="199"/>
      <c r="E196" s="199"/>
      <c r="F196" s="199"/>
      <c r="G196" s="327"/>
      <c r="H196" s="328"/>
      <c r="I196" s="329"/>
    </row>
    <row r="197" customFormat="false" ht="15.75" hidden="true" customHeight="true" outlineLevel="0" collapsed="false">
      <c r="C197" s="299"/>
      <c r="D197" s="300" t="s">
        <v>381</v>
      </c>
      <c r="E197" s="300" t="s">
        <v>382</v>
      </c>
      <c r="F197" s="300" t="s">
        <v>383</v>
      </c>
      <c r="G197" s="300" t="s">
        <v>384</v>
      </c>
      <c r="H197" s="300" t="s">
        <v>385</v>
      </c>
      <c r="I197" s="315"/>
    </row>
    <row r="198" customFormat="false" ht="15.75" hidden="true" customHeight="true" outlineLevel="0" collapsed="false">
      <c r="C198" s="291"/>
      <c r="D198" s="291"/>
      <c r="E198" s="291"/>
      <c r="F198" s="291"/>
      <c r="G198" s="291"/>
      <c r="H198" s="291"/>
      <c r="I198" s="297"/>
    </row>
    <row r="199" customFormat="false" ht="15.75" hidden="true" customHeight="true" outlineLevel="0" collapsed="false">
      <c r="C199" s="291"/>
      <c r="D199" s="291"/>
      <c r="E199" s="291"/>
      <c r="F199" s="291"/>
      <c r="G199" s="291"/>
      <c r="H199" s="291"/>
      <c r="I199" s="297"/>
    </row>
    <row r="200" customFormat="false" ht="15.75" hidden="true" customHeight="true" outlineLevel="0" collapsed="false">
      <c r="C200" s="291"/>
      <c r="D200" s="291"/>
      <c r="E200" s="291"/>
      <c r="F200" s="291"/>
      <c r="G200" s="291"/>
      <c r="H200" s="291"/>
      <c r="I200" s="297"/>
    </row>
    <row r="201" customFormat="false" ht="15.75" hidden="true" customHeight="true" outlineLevel="0" collapsed="false">
      <c r="C201" s="291"/>
      <c r="D201" s="291"/>
      <c r="E201" s="291"/>
      <c r="F201" s="291"/>
      <c r="G201" s="291"/>
      <c r="H201" s="291"/>
      <c r="I201" s="297"/>
    </row>
    <row r="202" customFormat="false" ht="15.75" hidden="true" customHeight="true" outlineLevel="0" collapsed="false">
      <c r="C202" s="291"/>
      <c r="D202" s="291"/>
      <c r="E202" s="291"/>
      <c r="F202" s="291"/>
      <c r="G202" s="291"/>
      <c r="H202" s="291"/>
      <c r="I202" s="297"/>
    </row>
    <row r="203" customFormat="false" ht="15.75" hidden="true" customHeight="true" outlineLevel="0" collapsed="false">
      <c r="C203" s="299"/>
      <c r="D203" s="300"/>
      <c r="E203" s="300"/>
      <c r="F203" s="300"/>
      <c r="G203" s="300"/>
      <c r="H203" s="300"/>
      <c r="I203" s="315"/>
    </row>
    <row r="204" customFormat="false" ht="15.75" hidden="true" customHeight="true" outlineLevel="0" collapsed="false">
      <c r="C204" s="291"/>
      <c r="D204" s="291"/>
      <c r="E204" s="291"/>
      <c r="F204" s="291"/>
      <c r="G204" s="291"/>
      <c r="H204" s="291"/>
      <c r="I204" s="297"/>
    </row>
    <row r="205" customFormat="false" ht="15.75" hidden="true" customHeight="true" outlineLevel="0" collapsed="false">
      <c r="C205" s="291"/>
      <c r="D205" s="291"/>
      <c r="E205" s="291"/>
      <c r="F205" s="291"/>
      <c r="G205" s="291"/>
      <c r="H205" s="291"/>
      <c r="I205" s="297"/>
    </row>
    <row r="206" customFormat="false" ht="15.75" hidden="true" customHeight="true" outlineLevel="0" collapsed="false">
      <c r="C206" s="291"/>
      <c r="D206" s="291"/>
      <c r="E206" s="291"/>
      <c r="F206" s="291"/>
      <c r="G206" s="291"/>
      <c r="H206" s="291"/>
      <c r="I206" s="297"/>
    </row>
    <row r="207" customFormat="false" ht="15.75" hidden="true" customHeight="true" outlineLevel="0" collapsed="false">
      <c r="C207" s="291"/>
      <c r="D207" s="291"/>
      <c r="E207" s="291"/>
      <c r="F207" s="291"/>
      <c r="G207" s="291"/>
      <c r="H207" s="291"/>
      <c r="I207" s="297"/>
    </row>
    <row r="208" customFormat="false" ht="15.75" hidden="true" customHeight="true" outlineLevel="0" collapsed="false">
      <c r="C208" s="291"/>
      <c r="D208" s="291"/>
      <c r="E208" s="291"/>
      <c r="F208" s="291"/>
      <c r="G208" s="291"/>
      <c r="H208" s="291"/>
      <c r="I208" s="297"/>
    </row>
    <row r="209" customFormat="false" ht="15.75" hidden="true" customHeight="true" outlineLevel="0" collapsed="false">
      <c r="C209" s="299"/>
      <c r="D209" s="300"/>
      <c r="E209" s="300"/>
      <c r="F209" s="300"/>
      <c r="G209" s="300"/>
      <c r="H209" s="300"/>
      <c r="I209" s="315"/>
    </row>
    <row r="210" customFormat="false" ht="15.75" hidden="true" customHeight="true" outlineLevel="0" collapsed="false">
      <c r="C210" s="291"/>
      <c r="D210" s="291"/>
      <c r="E210" s="291"/>
      <c r="F210" s="291"/>
      <c r="G210" s="291"/>
      <c r="H210" s="291"/>
      <c r="I210" s="297"/>
    </row>
    <row r="211" customFormat="false" ht="15.75" hidden="true" customHeight="true" outlineLevel="0" collapsed="false">
      <c r="C211" s="291" t="s">
        <v>440</v>
      </c>
      <c r="D211" s="291"/>
      <c r="E211" s="291"/>
      <c r="F211" s="291"/>
      <c r="G211" s="291"/>
      <c r="H211" s="291"/>
      <c r="I211" s="297"/>
    </row>
    <row r="212" customFormat="false" ht="15" hidden="true" customHeight="false" outlineLevel="0" collapsed="false">
      <c r="C212" s="330"/>
      <c r="D212" s="331"/>
      <c r="E212" s="331"/>
      <c r="F212" s="331"/>
      <c r="G212" s="331"/>
      <c r="H212" s="331"/>
      <c r="I212" s="331"/>
    </row>
    <row r="213" customFormat="false" ht="23.25" hidden="true" customHeight="true" outlineLevel="0" collapsed="false">
      <c r="C213" s="91"/>
      <c r="D213" s="91"/>
      <c r="E213" s="91"/>
      <c r="F213" s="91"/>
      <c r="G213" s="331"/>
      <c r="H213" s="331"/>
      <c r="I213" s="331"/>
    </row>
    <row r="214" customFormat="false" ht="18.75" hidden="true" customHeight="true" outlineLevel="0" collapsed="false">
      <c r="C214" s="199" t="s">
        <v>441</v>
      </c>
      <c r="D214" s="199"/>
      <c r="E214" s="199"/>
      <c r="F214" s="199"/>
      <c r="G214" s="327"/>
      <c r="H214" s="328"/>
      <c r="I214" s="329"/>
    </row>
    <row r="215" customFormat="false" ht="15.75" hidden="true" customHeight="true" outlineLevel="0" collapsed="false">
      <c r="C215" s="299"/>
      <c r="D215" s="300" t="str">
        <f aca="false">+D197</f>
        <v>Anno 1</v>
      </c>
      <c r="E215" s="300" t="str">
        <f aca="false">+E197</f>
        <v>Anno 2</v>
      </c>
      <c r="F215" s="300" t="str">
        <f aca="false">+F197</f>
        <v>Anno 3</v>
      </c>
      <c r="G215" s="300" t="str">
        <f aca="false">+G197</f>
        <v>Anno 4</v>
      </c>
      <c r="H215" s="300" t="str">
        <f aca="false">+H197</f>
        <v>Anno 5</v>
      </c>
      <c r="I215" s="315"/>
    </row>
    <row r="216" customFormat="false" ht="15.75" hidden="true" customHeight="true" outlineLevel="0" collapsed="false">
      <c r="C216" s="291"/>
      <c r="D216" s="291"/>
      <c r="E216" s="291"/>
      <c r="F216" s="291"/>
      <c r="G216" s="291"/>
      <c r="H216" s="291"/>
      <c r="I216" s="297"/>
    </row>
    <row r="217" customFormat="false" ht="15.75" hidden="true" customHeight="true" outlineLevel="0" collapsed="false">
      <c r="C217" s="291"/>
      <c r="D217" s="291"/>
      <c r="E217" s="291"/>
      <c r="F217" s="291"/>
      <c r="G217" s="291"/>
      <c r="H217" s="291"/>
      <c r="I217" s="297"/>
    </row>
    <row r="218" customFormat="false" ht="15.75" hidden="true" customHeight="true" outlineLevel="0" collapsed="false">
      <c r="C218" s="291"/>
      <c r="D218" s="291"/>
      <c r="E218" s="291"/>
      <c r="F218" s="291"/>
      <c r="G218" s="291"/>
      <c r="H218" s="291"/>
      <c r="I218" s="297"/>
    </row>
    <row r="219" customFormat="false" ht="15.75" hidden="true" customHeight="true" outlineLevel="0" collapsed="false">
      <c r="C219" s="291"/>
      <c r="D219" s="291"/>
      <c r="E219" s="291"/>
      <c r="F219" s="291"/>
      <c r="G219" s="291"/>
      <c r="H219" s="291"/>
      <c r="I219" s="297"/>
    </row>
    <row r="220" customFormat="false" ht="15.75" hidden="true" customHeight="true" outlineLevel="0" collapsed="false">
      <c r="C220" s="291"/>
      <c r="D220" s="291"/>
      <c r="E220" s="291"/>
      <c r="F220" s="291"/>
      <c r="G220" s="291"/>
      <c r="H220" s="291"/>
      <c r="I220" s="297"/>
    </row>
    <row r="221" customFormat="false" ht="15.75" hidden="true" customHeight="true" outlineLevel="0" collapsed="false">
      <c r="C221" s="299"/>
      <c r="D221" s="300"/>
      <c r="E221" s="300"/>
      <c r="F221" s="300"/>
      <c r="G221" s="300"/>
      <c r="H221" s="300"/>
      <c r="I221" s="315"/>
    </row>
    <row r="222" customFormat="false" ht="15.75" hidden="true" customHeight="true" outlineLevel="0" collapsed="false">
      <c r="C222" s="291"/>
      <c r="D222" s="291"/>
      <c r="E222" s="291"/>
      <c r="F222" s="291"/>
      <c r="G222" s="291"/>
      <c r="H222" s="291"/>
      <c r="I222" s="297"/>
    </row>
    <row r="223" customFormat="false" ht="15.75" hidden="true" customHeight="true" outlineLevel="0" collapsed="false">
      <c r="C223" s="291" t="s">
        <v>442</v>
      </c>
      <c r="D223" s="291"/>
      <c r="E223" s="291"/>
      <c r="F223" s="291"/>
      <c r="G223" s="291"/>
      <c r="H223" s="291"/>
      <c r="I223" s="297"/>
    </row>
    <row r="224" customFormat="false" ht="15" hidden="true" customHeight="false" outlineLevel="0" collapsed="false">
      <c r="C224" s="330"/>
      <c r="D224" s="331"/>
      <c r="E224" s="331"/>
      <c r="F224" s="331"/>
      <c r="G224" s="331"/>
      <c r="H224" s="331"/>
      <c r="I224" s="331"/>
    </row>
    <row r="225" customFormat="false" ht="15" hidden="true" customHeight="false" outlineLevel="0" collapsed="false">
      <c r="C225" s="330"/>
      <c r="D225" s="331"/>
      <c r="E225" s="331"/>
      <c r="F225" s="331"/>
      <c r="G225" s="331"/>
      <c r="H225" s="331"/>
      <c r="I225" s="331"/>
    </row>
    <row r="226" customFormat="false" ht="18.75" hidden="true" customHeight="true" outlineLevel="0" collapsed="false">
      <c r="C226" s="199" t="s">
        <v>443</v>
      </c>
      <c r="D226" s="199"/>
      <c r="E226" s="199"/>
      <c r="F226" s="199"/>
      <c r="G226" s="331"/>
      <c r="H226" s="331"/>
      <c r="I226" s="331"/>
    </row>
    <row r="227" customFormat="false" ht="15.75" hidden="true" customHeight="true" outlineLevel="0" collapsed="false">
      <c r="C227" s="299"/>
      <c r="D227" s="300" t="str">
        <f aca="false">+D215</f>
        <v>Anno 1</v>
      </c>
      <c r="E227" s="300" t="str">
        <f aca="false">+E215</f>
        <v>Anno 2</v>
      </c>
      <c r="F227" s="300" t="str">
        <f aca="false">+F215</f>
        <v>Anno 3</v>
      </c>
      <c r="G227" s="300" t="str">
        <f aca="false">+G215</f>
        <v>Anno 4</v>
      </c>
      <c r="H227" s="300" t="str">
        <f aca="false">+H215</f>
        <v>Anno 5</v>
      </c>
      <c r="I227" s="315"/>
    </row>
    <row r="228" customFormat="false" ht="15.75" hidden="true" customHeight="true" outlineLevel="0" collapsed="false">
      <c r="C228" s="291"/>
      <c r="D228" s="291"/>
      <c r="E228" s="291"/>
      <c r="F228" s="291"/>
      <c r="G228" s="291"/>
      <c r="H228" s="291"/>
      <c r="I228" s="297"/>
    </row>
    <row r="229" customFormat="false" ht="15.75" hidden="true" customHeight="true" outlineLevel="0" collapsed="false">
      <c r="C229" s="291"/>
      <c r="D229" s="291"/>
      <c r="E229" s="291"/>
      <c r="F229" s="291"/>
      <c r="G229" s="291"/>
      <c r="H229" s="291"/>
      <c r="I229" s="297"/>
    </row>
    <row r="230" customFormat="false" ht="15.75" hidden="true" customHeight="true" outlineLevel="0" collapsed="false">
      <c r="C230" s="291"/>
      <c r="D230" s="291"/>
      <c r="E230" s="291"/>
      <c r="F230" s="291"/>
      <c r="G230" s="291"/>
      <c r="H230" s="291"/>
      <c r="I230" s="297"/>
    </row>
    <row r="231" customFormat="false" ht="15.75" hidden="true" customHeight="true" outlineLevel="0" collapsed="false">
      <c r="C231" s="291" t="s">
        <v>444</v>
      </c>
      <c r="D231" s="291"/>
      <c r="E231" s="291"/>
      <c r="F231" s="291"/>
      <c r="G231" s="291"/>
      <c r="H231" s="291"/>
      <c r="I231" s="297"/>
    </row>
    <row r="232" customFormat="false" ht="15.75" hidden="true" customHeight="true" outlineLevel="0" collapsed="false">
      <c r="C232" s="291"/>
      <c r="D232" s="291"/>
      <c r="E232" s="291"/>
      <c r="F232" s="291"/>
      <c r="G232" s="291"/>
      <c r="H232" s="291"/>
      <c r="I232" s="297"/>
    </row>
    <row r="233" customFormat="false" ht="15" hidden="true" customHeight="false" outlineLevel="0" collapsed="false"/>
    <row r="234" customFormat="false" ht="15" hidden="true" customHeight="false" outlineLevel="0" collapsed="false"/>
    <row r="235" customFormat="false" ht="23.25" hidden="true" customHeight="true" outlineLevel="0" collapsed="false">
      <c r="C235" s="91" t="s">
        <v>445</v>
      </c>
      <c r="D235" s="91"/>
      <c r="E235" s="91"/>
      <c r="F235" s="91"/>
    </row>
    <row r="236" customFormat="false" ht="15" hidden="true" customHeight="false" outlineLevel="0" collapsed="false"/>
    <row r="237" customFormat="false" ht="15.75" hidden="true" customHeight="true" outlineLevel="0" collapsed="false">
      <c r="C237" s="299"/>
      <c r="D237" s="300" t="s">
        <v>381</v>
      </c>
      <c r="E237" s="300" t="s">
        <v>382</v>
      </c>
      <c r="F237" s="300" t="s">
        <v>383</v>
      </c>
      <c r="G237" s="300" t="s">
        <v>384</v>
      </c>
      <c r="H237" s="300" t="s">
        <v>385</v>
      </c>
      <c r="I237" s="315"/>
    </row>
    <row r="238" customFormat="false" ht="15.75" hidden="true" customHeight="true" outlineLevel="0" collapsed="false">
      <c r="C238" s="291"/>
      <c r="D238" s="291"/>
      <c r="E238" s="291"/>
      <c r="F238" s="291"/>
      <c r="G238" s="291"/>
      <c r="H238" s="291"/>
      <c r="I238" s="297"/>
    </row>
    <row r="239" customFormat="false" ht="15.75" hidden="true" customHeight="true" outlineLevel="0" collapsed="false">
      <c r="C239" s="291"/>
      <c r="D239" s="291"/>
      <c r="E239" s="291"/>
      <c r="F239" s="291"/>
      <c r="G239" s="291"/>
      <c r="H239" s="291"/>
      <c r="I239" s="297"/>
    </row>
    <row r="240" customFormat="false" ht="15.75" hidden="true" customHeight="true" outlineLevel="0" collapsed="false">
      <c r="C240" s="291"/>
      <c r="D240" s="291"/>
      <c r="E240" s="291"/>
      <c r="F240" s="291"/>
      <c r="G240" s="291"/>
      <c r="H240" s="291"/>
      <c r="I240" s="297"/>
    </row>
    <row r="241" customFormat="false" ht="15.75" hidden="true" customHeight="true" outlineLevel="0" collapsed="false">
      <c r="C241" s="291"/>
      <c r="D241" s="291"/>
      <c r="E241" s="291"/>
      <c r="F241" s="291"/>
      <c r="G241" s="291"/>
      <c r="H241" s="291"/>
      <c r="I241" s="297"/>
    </row>
    <row r="242" customFormat="false" ht="15.75" hidden="true" customHeight="true" outlineLevel="0" collapsed="false">
      <c r="C242" s="291"/>
      <c r="D242" s="291"/>
      <c r="E242" s="291"/>
      <c r="F242" s="291"/>
      <c r="G242" s="291"/>
      <c r="H242" s="291"/>
      <c r="I242" s="297"/>
    </row>
    <row r="243" customFormat="false" ht="15.75" hidden="true" customHeight="true" outlineLevel="0" collapsed="false">
      <c r="C243" s="291"/>
      <c r="D243" s="291"/>
      <c r="E243" s="291"/>
      <c r="F243" s="291"/>
      <c r="G243" s="291"/>
      <c r="H243" s="291"/>
      <c r="I243" s="297"/>
    </row>
    <row r="244" customFormat="false" ht="15.75" hidden="true" customHeight="true" outlineLevel="0" collapsed="false">
      <c r="C244" s="291"/>
      <c r="D244" s="291"/>
      <c r="E244" s="291"/>
      <c r="F244" s="291"/>
      <c r="G244" s="291"/>
      <c r="H244" s="291"/>
      <c r="I244" s="297"/>
    </row>
    <row r="245" customFormat="false" ht="15.75" hidden="true" customHeight="true" outlineLevel="0" collapsed="false">
      <c r="C245" s="291"/>
      <c r="D245" s="291"/>
      <c r="E245" s="291"/>
      <c r="F245" s="291"/>
      <c r="G245" s="291"/>
      <c r="H245" s="291"/>
      <c r="I245" s="297"/>
    </row>
    <row r="246" customFormat="false" ht="15" hidden="true" customHeight="false" outlineLevel="0" collapsed="false"/>
    <row r="247" customFormat="false" ht="15" hidden="true" customHeight="false" outlineLevel="0" collapsed="false"/>
    <row r="248" customFormat="false" ht="15" hidden="true" customHeight="false" outlineLevel="0" collapsed="false"/>
    <row r="249" customFormat="false" ht="15" hidden="true" customHeight="false" outlineLevel="0" collapsed="false"/>
    <row r="250" customFormat="false" ht="15" hidden="true" customHeight="false" outlineLevel="0" collapsed="false"/>
    <row r="251" customFormat="false" ht="15" hidden="true" customHeight="false" outlineLevel="0" collapsed="false"/>
    <row r="252" customFormat="false" ht="15" hidden="true" customHeight="false" outlineLevel="0" collapsed="false"/>
    <row r="253" customFormat="false" ht="15" hidden="true" customHeight="false" outlineLevel="0" collapsed="false"/>
  </sheetData>
  <sheetProtection algorithmName="SHA-512" hashValue="qoHpwoRAx0MH9e//8HFWPGAwGN1gr0zVo6rIurjb4yvr0otf4rPfCsd6T+DaE1hOsZZe/WVTHVKmvLmvfsvvCw==" saltValue="F5NodyDR8sr8f4T4ANTwYg==" spinCount="100000" sheet="true" selectLockedCells="true"/>
  <mergeCells count="32">
    <mergeCell ref="C1:F1"/>
    <mergeCell ref="D4:H4"/>
    <mergeCell ref="D5:H5"/>
    <mergeCell ref="D6:H6"/>
    <mergeCell ref="D11:H11"/>
    <mergeCell ref="D12:H12"/>
    <mergeCell ref="D13:H13"/>
    <mergeCell ref="D14:H14"/>
    <mergeCell ref="D15:H15"/>
    <mergeCell ref="D16:H16"/>
    <mergeCell ref="D17:H17"/>
    <mergeCell ref="C21:F21"/>
    <mergeCell ref="D23:I23"/>
    <mergeCell ref="C38:F38"/>
    <mergeCell ref="G38:H38"/>
    <mergeCell ref="C54:F54"/>
    <mergeCell ref="G54:H54"/>
    <mergeCell ref="L57:S86"/>
    <mergeCell ref="C105:F105"/>
    <mergeCell ref="C141:F141"/>
    <mergeCell ref="D142:H142"/>
    <mergeCell ref="C156:H156"/>
    <mergeCell ref="D159:H159"/>
    <mergeCell ref="C161:F161"/>
    <mergeCell ref="C173:F173"/>
    <mergeCell ref="C186:F186"/>
    <mergeCell ref="C195:F195"/>
    <mergeCell ref="C196:F196"/>
    <mergeCell ref="C213:F213"/>
    <mergeCell ref="C214:F214"/>
    <mergeCell ref="C226:F226"/>
    <mergeCell ref="C235:F235"/>
  </mergeCells>
  <conditionalFormatting sqref="D41:I52">
    <cfRule type="expression" priority="2" aboveAverage="0" equalAverage="0" bottom="0" percent="0" rank="0" text="" dxfId="7">
      <formula>INDEX($D$25:$I$36,ROW()-40,COLUMN()-3)="X"</formula>
    </cfRule>
  </conditionalFormatting>
  <conditionalFormatting sqref="D126:I137">
    <cfRule type="expression" priority="3" aboveAverage="0" equalAverage="0" bottom="0" percent="0" rank="0" text="" dxfId="8">
      <formula>INDEX($D$25:$I$36,ROW()-97,COLUMN()-3)="X"</formula>
    </cfRule>
  </conditionalFormatting>
  <conditionalFormatting sqref="D109:I120">
    <cfRule type="expression" priority="4" aboveAverage="0" equalAverage="0" bottom="0" percent="0" rank="0" text="" dxfId="9">
      <formula>INDEX($D$25:$I$36,ROW()-84,COLUMN()-3)="X"</formula>
    </cfRule>
  </conditionalFormatting>
  <conditionalFormatting sqref="D92:I103">
    <cfRule type="expression" priority="5" aboveAverage="0" equalAverage="0" bottom="0" percent="0" rank="0" text="" dxfId="10">
      <formula>INDEX($D$25:$I$36,ROW()-71,COLUMN()-3)="X"</formula>
    </cfRule>
  </conditionalFormatting>
  <conditionalFormatting sqref="D75:I86">
    <cfRule type="expression" priority="6" aboveAverage="0" equalAverage="0" bottom="0" percent="0" rank="0" text="" dxfId="11">
      <formula>INDEX($D$25:$I$36,ROW()-58,COLUMN()-3)="X"</formula>
    </cfRule>
  </conditionalFormatting>
  <conditionalFormatting sqref="D58:I69">
    <cfRule type="expression" priority="7" aboveAverage="0" equalAverage="0" bottom="0" percent="0" rank="0" text="" dxfId="12">
      <formula>INDEX($D$25:$I$36,ROW()-45,COLUMN()-3)="X"</formula>
    </cfRule>
  </conditionalFormatting>
  <dataValidations count="1">
    <dataValidation allowBlank="true" errorStyle="stop" operator="between" showDropDown="false" showErrorMessage="true" showInputMessage="true" sqref="D24:I24" type="list">
      <formula1>$R$25:$R$38</formula1>
      <formula2>0</formula2>
    </dataValidation>
  </dataValidations>
  <printOptions headings="false" gridLines="false" gridLinesSet="true" horizontalCentered="false" verticalCentered="false"/>
  <pageMargins left="0.708333333333333" right="0.708333333333333" top="1.97361111111111" bottom="0.748611111111111" header="0.315277777777778" footer="0.315277777777778"/>
  <pageSetup paperSize="9" scale="100" fitToWidth="1" fitToHeight="0"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rowBreaks count="1" manualBreakCount="1">
    <brk id="104" man="true" max="16383" min="0"/>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3:AH160"/>
  <sheetViews>
    <sheetView showFormulas="false" showGridLines="false" showRowColHeaders="false" showZeros="true" rightToLeft="false" tabSelected="false" showOutlineSymbols="true" defaultGridColor="true" view="normal" topLeftCell="A32" colorId="64" zoomScale="100" zoomScaleNormal="100" zoomScalePageLayoutView="70" workbookViewId="0">
      <selection pane="topLeft" activeCell="D40" activeCellId="0" sqref="D40"/>
    </sheetView>
  </sheetViews>
  <sheetFormatPr defaultColWidth="8.6796875" defaultRowHeight="15" customHeight="true" zeroHeight="false" outlineLevelRow="0" outlineLevelCol="0"/>
  <cols>
    <col collapsed="false" customWidth="true" hidden="false" outlineLevel="0" max="3" min="3" style="266" width="30.14"/>
    <col collapsed="false" customWidth="true" hidden="false" outlineLevel="0" max="17" min="16" style="0" width="9.14"/>
    <col collapsed="false" customWidth="true" hidden="false" outlineLevel="0" max="18" min="18" style="0" width="37.71"/>
    <col collapsed="false" customWidth="true" hidden="false" outlineLevel="0" max="21" min="19" style="0" width="9.14"/>
    <col collapsed="false" customWidth="true" hidden="false" outlineLevel="0" max="22" min="22" style="0" width="38.29"/>
    <col collapsed="false" customWidth="true" hidden="false" outlineLevel="0" max="23" min="23" style="0" width="44.57"/>
    <col collapsed="false" customWidth="true" hidden="false" outlineLevel="0" max="27" min="24" style="0" width="19.29"/>
    <col collapsed="false" customWidth="true" hidden="false" outlineLevel="0" max="28" min="28" style="0" width="17.42"/>
    <col collapsed="false" customWidth="true" hidden="false" outlineLevel="0" max="33" min="29" style="0" width="14.71"/>
    <col collapsed="false" customWidth="true" hidden="false" outlineLevel="0" max="34" min="34" style="0" width="18"/>
  </cols>
  <sheetData>
    <row r="3" customFormat="false" ht="15" hidden="false" customHeight="false" outlineLevel="0" collapsed="false">
      <c r="S3" s="332"/>
      <c r="T3" s="333"/>
      <c r="U3" s="333"/>
      <c r="V3" s="333"/>
      <c r="W3" s="333"/>
      <c r="X3" s="333"/>
      <c r="Y3" s="334"/>
    </row>
    <row r="4" customFormat="false" ht="15" hidden="false" customHeight="false" outlineLevel="0" collapsed="false">
      <c r="S4" s="335"/>
      <c r="T4" s="336"/>
      <c r="U4" s="336"/>
      <c r="V4" s="336"/>
      <c r="W4" s="336"/>
      <c r="X4" s="336"/>
      <c r="Y4" s="337"/>
    </row>
    <row r="5" customFormat="false" ht="15" hidden="false" customHeight="false" outlineLevel="0" collapsed="false">
      <c r="S5" s="335"/>
      <c r="T5" s="336"/>
      <c r="U5" s="336"/>
      <c r="V5" s="336"/>
      <c r="W5" s="336"/>
      <c r="X5" s="336"/>
      <c r="Y5" s="337"/>
    </row>
    <row r="6" customFormat="false" ht="15" hidden="false" customHeight="false" outlineLevel="0" collapsed="false">
      <c r="S6" s="335"/>
      <c r="T6" s="336"/>
      <c r="U6" s="336"/>
      <c r="V6" s="336"/>
      <c r="W6" s="336"/>
      <c r="X6" s="336"/>
      <c r="Y6" s="337"/>
    </row>
    <row r="7" customFormat="false" ht="15" hidden="false" customHeight="false" outlineLevel="0" collapsed="false">
      <c r="S7" s="335"/>
      <c r="T7" s="336"/>
      <c r="U7" s="336"/>
      <c r="V7" s="336"/>
      <c r="W7" s="336"/>
      <c r="X7" s="336"/>
      <c r="Y7" s="337"/>
    </row>
    <row r="8" customFormat="false" ht="15" hidden="false" customHeight="false" outlineLevel="0" collapsed="false">
      <c r="S8" s="335"/>
      <c r="T8" s="336"/>
      <c r="U8" s="336"/>
      <c r="V8" s="336"/>
      <c r="W8" s="336"/>
      <c r="X8" s="336"/>
      <c r="Y8" s="337"/>
    </row>
    <row r="9" customFormat="false" ht="15" hidden="false" customHeight="false" outlineLevel="0" collapsed="false">
      <c r="S9" s="335"/>
      <c r="T9" s="336"/>
      <c r="U9" s="336"/>
      <c r="V9" s="336"/>
      <c r="W9" s="336"/>
      <c r="X9" s="336"/>
      <c r="Y9" s="337"/>
    </row>
    <row r="10" customFormat="false" ht="15" hidden="false" customHeight="false" outlineLevel="0" collapsed="false">
      <c r="S10" s="335"/>
      <c r="T10" s="336"/>
      <c r="U10" s="336"/>
      <c r="V10" s="336"/>
      <c r="W10" s="336"/>
      <c r="X10" s="336"/>
      <c r="Y10" s="337"/>
    </row>
    <row r="11" customFormat="false" ht="15" hidden="false" customHeight="false" outlineLevel="0" collapsed="false">
      <c r="R11" s="338" t="s">
        <v>460</v>
      </c>
      <c r="S11" s="335"/>
      <c r="T11" s="336"/>
      <c r="U11" s="336"/>
      <c r="V11" s="336"/>
      <c r="W11" s="336"/>
      <c r="X11" s="336"/>
      <c r="Y11" s="337"/>
    </row>
    <row r="12" customFormat="false" ht="23.25" hidden="false" customHeight="true" outlineLevel="0" collapsed="false">
      <c r="C12" s="91" t="s">
        <v>461</v>
      </c>
      <c r="D12" s="91"/>
      <c r="E12" s="91"/>
      <c r="F12" s="91"/>
      <c r="S12" s="335"/>
      <c r="T12" s="336"/>
      <c r="U12" s="336"/>
      <c r="V12" s="336"/>
      <c r="W12" s="336"/>
      <c r="X12" s="336"/>
      <c r="Y12" s="337"/>
    </row>
    <row r="13" customFormat="false" ht="23.25" hidden="false" customHeight="true" outlineLevel="0" collapsed="false">
      <c r="S13" s="339"/>
      <c r="T13" s="340"/>
      <c r="U13" s="340"/>
      <c r="V13" s="340"/>
      <c r="W13" s="340"/>
      <c r="X13" s="340"/>
      <c r="Y13" s="341"/>
      <c r="AB13" s="91"/>
      <c r="AC13" s="91"/>
      <c r="AD13" s="91"/>
      <c r="AE13" s="91"/>
      <c r="AF13" s="123"/>
      <c r="AG13" s="123"/>
    </row>
    <row r="14" customFormat="false" ht="24" hidden="false" customHeight="true" outlineLevel="0" collapsed="false">
      <c r="C14" s="342" t="s">
        <v>462</v>
      </c>
      <c r="AB14" s="297"/>
      <c r="AC14" s="123"/>
      <c r="AD14" s="123"/>
      <c r="AE14" s="123"/>
      <c r="AF14" s="123"/>
      <c r="AG14" s="123"/>
    </row>
    <row r="15" customFormat="false" ht="26.25" hidden="false" customHeight="true" outlineLevel="0" collapsed="false">
      <c r="D15" s="343"/>
      <c r="E15" s="344"/>
      <c r="F15" s="344"/>
      <c r="G15" s="344"/>
      <c r="H15" s="344"/>
      <c r="I15" s="344"/>
      <c r="J15" s="344"/>
      <c r="K15" s="344"/>
      <c r="L15" s="344"/>
      <c r="AC15" s="345"/>
      <c r="AD15" s="345"/>
      <c r="AE15" s="345"/>
      <c r="AF15" s="345"/>
      <c r="AG15" s="345"/>
    </row>
    <row r="16" customFormat="false" ht="70.5" hidden="false" customHeight="true" outlineLevel="0" collapsed="false">
      <c r="C16" s="346" t="str">
        <f aca="false">'BP Quantità'!C4</f>
        <v>Nome del Prodotto o del Servizio</v>
      </c>
      <c r="D16" s="347" t="n">
        <f aca="false">'BP Quantità'!M20</f>
        <v>0</v>
      </c>
      <c r="E16" s="347" t="n">
        <f aca="false">'BP Quantità'!N20</f>
        <v>0</v>
      </c>
      <c r="F16" s="347" t="n">
        <f aca="false">'BP Quantità'!O20</f>
        <v>0</v>
      </c>
      <c r="G16" s="347" t="n">
        <f aca="false">'BP Quantità'!P20</f>
        <v>0</v>
      </c>
      <c r="H16" s="347" t="n">
        <f aca="false">'BP Quantità'!Q20</f>
        <v>0</v>
      </c>
      <c r="I16" s="347" t="n">
        <f aca="false">'BP Quantità'!R20</f>
        <v>0</v>
      </c>
      <c r="J16" s="347" t="n">
        <f aca="false">'BP Quantità'!S20</f>
        <v>0</v>
      </c>
      <c r="K16" s="347" t="n">
        <f aca="false">'BP Quantità'!T20</f>
        <v>0</v>
      </c>
      <c r="L16" s="347" t="n">
        <f aca="false">'BP Quantità'!U20</f>
        <v>0</v>
      </c>
      <c r="M16" s="347" t="n">
        <f aca="false">'BP Quantità'!V20</f>
        <v>0</v>
      </c>
      <c r="N16" s="347" t="n">
        <f aca="false">'BP Quantità'!W20</f>
        <v>0</v>
      </c>
      <c r="O16" s="347" t="n">
        <f aca="false">'BP Quantità'!X20</f>
        <v>0</v>
      </c>
      <c r="P16" s="348"/>
      <c r="Q16" s="348"/>
      <c r="R16" s="348"/>
      <c r="S16" s="348"/>
      <c r="T16" s="348"/>
      <c r="U16" s="348"/>
      <c r="V16" s="349"/>
      <c r="W16" s="349"/>
      <c r="X16" s="349"/>
      <c r="Y16" s="349"/>
      <c r="Z16" s="349"/>
      <c r="AA16" s="349"/>
      <c r="AB16" s="349"/>
      <c r="AC16" s="349"/>
      <c r="AD16" s="315"/>
      <c r="AE16" s="315"/>
      <c r="AF16" s="315"/>
      <c r="AG16" s="315"/>
      <c r="AH16" s="315"/>
    </row>
    <row r="17" customFormat="false" ht="28.5" hidden="false" customHeight="true" outlineLevel="0" collapsed="false">
      <c r="C17" s="346" t="s">
        <v>344</v>
      </c>
      <c r="D17" s="350" t="n">
        <f aca="false">'BP Quantità'!M21</f>
        <v>0</v>
      </c>
      <c r="E17" s="350" t="n">
        <f aca="false">'BP Quantità'!N21</f>
        <v>0</v>
      </c>
      <c r="F17" s="350" t="n">
        <f aca="false">'BP Quantità'!O21</f>
        <v>0</v>
      </c>
      <c r="G17" s="350" t="n">
        <f aca="false">'BP Quantità'!P21</f>
        <v>0</v>
      </c>
      <c r="H17" s="350" t="n">
        <f aca="false">'BP Quantità'!Q21</f>
        <v>0</v>
      </c>
      <c r="I17" s="350" t="n">
        <f aca="false">'BP Quantità'!R21</f>
        <v>0</v>
      </c>
      <c r="J17" s="350" t="n">
        <f aca="false">'BP Quantità'!S21</f>
        <v>0</v>
      </c>
      <c r="K17" s="350" t="n">
        <f aca="false">'BP Quantità'!T21</f>
        <v>0</v>
      </c>
      <c r="L17" s="350" t="n">
        <f aca="false">'BP Quantità'!U21</f>
        <v>0</v>
      </c>
      <c r="M17" s="350" t="n">
        <f aca="false">'BP Quantità'!V21</f>
        <v>0</v>
      </c>
      <c r="N17" s="350" t="n">
        <f aca="false">'BP Quantità'!W21</f>
        <v>0</v>
      </c>
      <c r="O17" s="350" t="n">
        <f aca="false">'BP Quantità'!X21</f>
        <v>0</v>
      </c>
      <c r="R17" s="140" t="s">
        <v>463</v>
      </c>
      <c r="S17" s="140"/>
      <c r="T17" s="140"/>
      <c r="U17" s="140"/>
      <c r="V17" s="351"/>
      <c r="AB17" s="352"/>
      <c r="AC17" s="353"/>
      <c r="AD17" s="353"/>
      <c r="AE17" s="353"/>
      <c r="AF17" s="353"/>
      <c r="AG17" s="353"/>
      <c r="AH17" s="353"/>
    </row>
    <row r="18" customFormat="false" ht="15" hidden="false" customHeight="false" outlineLevel="0" collapsed="false">
      <c r="B18" s="354"/>
      <c r="C18" s="355" t="s">
        <v>464</v>
      </c>
      <c r="D18" s="356"/>
      <c r="E18" s="357"/>
      <c r="F18" s="357"/>
      <c r="G18" s="357"/>
      <c r="H18" s="357"/>
      <c r="I18" s="357"/>
      <c r="J18" s="357"/>
      <c r="K18" s="357"/>
      <c r="L18" s="357"/>
      <c r="M18" s="357"/>
      <c r="N18" s="357"/>
      <c r="O18" s="357"/>
      <c r="R18" s="140"/>
      <c r="S18" s="140"/>
      <c r="T18" s="140"/>
      <c r="U18" s="140"/>
      <c r="V18" s="351"/>
      <c r="AB18" s="352"/>
      <c r="AC18" s="353"/>
      <c r="AD18" s="353"/>
      <c r="AE18" s="353"/>
      <c r="AF18" s="353"/>
      <c r="AG18" s="353"/>
      <c r="AH18" s="353"/>
    </row>
    <row r="19" customFormat="false" ht="15.75" hidden="false" customHeight="true" outlineLevel="0" collapsed="false">
      <c r="B19" s="354"/>
      <c r="C19" s="358" t="s">
        <v>465</v>
      </c>
      <c r="D19" s="359"/>
      <c r="E19" s="360"/>
      <c r="F19" s="360"/>
      <c r="G19" s="360"/>
      <c r="H19" s="360"/>
      <c r="I19" s="360"/>
      <c r="J19" s="360"/>
      <c r="K19" s="360"/>
      <c r="L19" s="360"/>
      <c r="M19" s="360"/>
      <c r="N19" s="360"/>
      <c r="O19" s="360"/>
      <c r="R19" s="140"/>
      <c r="S19" s="140"/>
      <c r="T19" s="140"/>
      <c r="U19" s="140"/>
      <c r="V19" s="351"/>
      <c r="W19" s="297"/>
      <c r="AB19" s="352"/>
      <c r="AC19" s="353"/>
      <c r="AD19" s="353"/>
      <c r="AE19" s="353"/>
      <c r="AF19" s="353"/>
      <c r="AG19" s="353"/>
      <c r="AH19" s="353"/>
    </row>
    <row r="20" customFormat="false" ht="15" hidden="false" customHeight="false" outlineLevel="0" collapsed="false">
      <c r="B20" s="354"/>
      <c r="C20" s="358" t="s">
        <v>466</v>
      </c>
      <c r="D20" s="359"/>
      <c r="E20" s="360"/>
      <c r="F20" s="360"/>
      <c r="G20" s="360"/>
      <c r="H20" s="360"/>
      <c r="I20" s="360"/>
      <c r="J20" s="360"/>
      <c r="K20" s="360"/>
      <c r="L20" s="360"/>
      <c r="M20" s="360"/>
      <c r="N20" s="360"/>
      <c r="O20" s="360"/>
      <c r="R20" s="140"/>
      <c r="S20" s="140"/>
      <c r="T20" s="140"/>
      <c r="U20" s="140"/>
      <c r="V20" s="351"/>
      <c r="AB20" s="352"/>
      <c r="AC20" s="353"/>
      <c r="AD20" s="353"/>
      <c r="AE20" s="353"/>
      <c r="AF20" s="353"/>
      <c r="AG20" s="353"/>
      <c r="AH20" s="353"/>
    </row>
    <row r="21" customFormat="false" ht="15" hidden="false" customHeight="false" outlineLevel="0" collapsed="false">
      <c r="B21" s="354"/>
      <c r="C21" s="358" t="s">
        <v>467</v>
      </c>
      <c r="D21" s="359"/>
      <c r="E21" s="360"/>
      <c r="F21" s="360"/>
      <c r="G21" s="360"/>
      <c r="H21" s="360"/>
      <c r="I21" s="360"/>
      <c r="J21" s="360"/>
      <c r="K21" s="360"/>
      <c r="L21" s="360"/>
      <c r="M21" s="360"/>
      <c r="N21" s="360"/>
      <c r="O21" s="360"/>
      <c r="R21" s="140"/>
      <c r="S21" s="140"/>
      <c r="T21" s="140"/>
      <c r="U21" s="140"/>
      <c r="V21" s="351"/>
      <c r="W21" s="297"/>
      <c r="AB21" s="352"/>
      <c r="AC21" s="353"/>
      <c r="AD21" s="353"/>
      <c r="AE21" s="353"/>
      <c r="AF21" s="353"/>
      <c r="AG21" s="353"/>
      <c r="AH21" s="353"/>
    </row>
    <row r="22" customFormat="false" ht="15" hidden="false" customHeight="false" outlineLevel="0" collapsed="false">
      <c r="B22" s="354"/>
      <c r="C22" s="358" t="s">
        <v>468</v>
      </c>
      <c r="D22" s="359"/>
      <c r="E22" s="360"/>
      <c r="F22" s="360"/>
      <c r="G22" s="360"/>
      <c r="H22" s="360"/>
      <c r="I22" s="360"/>
      <c r="J22" s="360"/>
      <c r="K22" s="360"/>
      <c r="L22" s="360"/>
      <c r="M22" s="360"/>
      <c r="N22" s="360"/>
      <c r="O22" s="360"/>
      <c r="R22" s="140"/>
      <c r="S22" s="140"/>
      <c r="T22" s="140"/>
      <c r="U22" s="140"/>
      <c r="V22" s="351"/>
      <c r="W22" s="297"/>
      <c r="AB22" s="352"/>
      <c r="AC22" s="353"/>
      <c r="AD22" s="353"/>
      <c r="AE22" s="353"/>
      <c r="AF22" s="353"/>
      <c r="AG22" s="353"/>
      <c r="AH22" s="353"/>
    </row>
    <row r="23" customFormat="false" ht="15" hidden="false" customHeight="false" outlineLevel="0" collapsed="false">
      <c r="B23" s="354"/>
      <c r="C23" s="358" t="s">
        <v>469</v>
      </c>
      <c r="D23" s="359"/>
      <c r="E23" s="360"/>
      <c r="F23" s="360"/>
      <c r="G23" s="360"/>
      <c r="H23" s="360"/>
      <c r="I23" s="360"/>
      <c r="J23" s="360"/>
      <c r="K23" s="360"/>
      <c r="L23" s="360"/>
      <c r="M23" s="360"/>
      <c r="N23" s="360"/>
      <c r="O23" s="360"/>
      <c r="R23" s="140"/>
      <c r="S23" s="140"/>
      <c r="T23" s="140"/>
      <c r="U23" s="140"/>
      <c r="V23" s="351"/>
      <c r="W23" s="297"/>
      <c r="AB23" s="352"/>
      <c r="AC23" s="353"/>
      <c r="AD23" s="353"/>
      <c r="AE23" s="353"/>
      <c r="AF23" s="353"/>
      <c r="AG23" s="353"/>
      <c r="AH23" s="353"/>
    </row>
    <row r="24" customFormat="false" ht="15" hidden="false" customHeight="false" outlineLevel="0" collapsed="false">
      <c r="B24" s="354"/>
      <c r="C24" s="358" t="s">
        <v>470</v>
      </c>
      <c r="D24" s="359"/>
      <c r="E24" s="360"/>
      <c r="F24" s="360"/>
      <c r="G24" s="360"/>
      <c r="H24" s="360"/>
      <c r="I24" s="360"/>
      <c r="J24" s="360"/>
      <c r="K24" s="360"/>
      <c r="L24" s="360"/>
      <c r="M24" s="360"/>
      <c r="N24" s="360"/>
      <c r="O24" s="360"/>
      <c r="R24" s="140"/>
      <c r="S24" s="140"/>
      <c r="T24" s="140"/>
      <c r="U24" s="140"/>
      <c r="V24" s="351"/>
      <c r="W24" s="297"/>
      <c r="AB24" s="352"/>
      <c r="AC24" s="353"/>
      <c r="AD24" s="353"/>
      <c r="AE24" s="353"/>
      <c r="AF24" s="353"/>
      <c r="AG24" s="353"/>
      <c r="AH24" s="353"/>
    </row>
    <row r="25" customFormat="false" ht="15.75" hidden="false" customHeight="true" outlineLevel="0" collapsed="false">
      <c r="B25" s="354"/>
      <c r="C25" s="358" t="s">
        <v>471</v>
      </c>
      <c r="D25" s="359"/>
      <c r="E25" s="360"/>
      <c r="F25" s="360"/>
      <c r="G25" s="360"/>
      <c r="H25" s="360"/>
      <c r="I25" s="360"/>
      <c r="J25" s="360"/>
      <c r="K25" s="360"/>
      <c r="L25" s="360"/>
      <c r="M25" s="360"/>
      <c r="N25" s="360"/>
      <c r="O25" s="360"/>
      <c r="R25" s="140"/>
      <c r="S25" s="140"/>
      <c r="T25" s="140"/>
      <c r="U25" s="140"/>
      <c r="V25" s="351"/>
      <c r="W25" s="297"/>
      <c r="AB25" s="352"/>
      <c r="AC25" s="353"/>
      <c r="AD25" s="353"/>
      <c r="AE25" s="353"/>
      <c r="AF25" s="353"/>
      <c r="AG25" s="353"/>
      <c r="AH25" s="353"/>
    </row>
    <row r="26" customFormat="false" ht="15.75" hidden="false" customHeight="true" outlineLevel="0" collapsed="false">
      <c r="B26" s="354"/>
      <c r="C26" s="358" t="s">
        <v>113</v>
      </c>
      <c r="D26" s="359"/>
      <c r="E26" s="360"/>
      <c r="F26" s="360"/>
      <c r="G26" s="360"/>
      <c r="H26" s="360"/>
      <c r="I26" s="360"/>
      <c r="J26" s="360"/>
      <c r="K26" s="360"/>
      <c r="L26" s="360"/>
      <c r="M26" s="360"/>
      <c r="N26" s="360"/>
      <c r="O26" s="360"/>
      <c r="R26" s="140"/>
      <c r="S26" s="140"/>
      <c r="T26" s="140"/>
      <c r="U26" s="140"/>
      <c r="V26" s="351"/>
      <c r="W26" s="297"/>
      <c r="AB26" s="352"/>
      <c r="AC26" s="353"/>
      <c r="AD26" s="353"/>
      <c r="AE26" s="353"/>
      <c r="AF26" s="353"/>
      <c r="AG26" s="353"/>
      <c r="AH26" s="353"/>
    </row>
    <row r="27" customFormat="false" ht="15.75" hidden="false" customHeight="true" outlineLevel="0" collapsed="false">
      <c r="B27" s="354"/>
      <c r="C27" s="358"/>
      <c r="D27" s="361"/>
      <c r="E27" s="362"/>
      <c r="F27" s="362"/>
      <c r="G27" s="362"/>
      <c r="H27" s="362"/>
      <c r="I27" s="362"/>
      <c r="J27" s="362"/>
      <c r="K27" s="362"/>
      <c r="L27" s="362"/>
      <c r="M27" s="362"/>
      <c r="N27" s="362"/>
      <c r="O27" s="362"/>
      <c r="R27" s="140"/>
      <c r="S27" s="140"/>
      <c r="T27" s="140"/>
      <c r="U27" s="140"/>
      <c r="V27" s="351"/>
      <c r="W27" s="297"/>
      <c r="AB27" s="352"/>
      <c r="AC27" s="353"/>
      <c r="AD27" s="353"/>
      <c r="AE27" s="353"/>
      <c r="AF27" s="353"/>
      <c r="AG27" s="353"/>
      <c r="AH27" s="353"/>
    </row>
    <row r="28" customFormat="false" ht="27.75" hidden="false" customHeight="true" outlineLevel="0" collapsed="false">
      <c r="B28" s="354"/>
      <c r="C28" s="363" t="s">
        <v>472</v>
      </c>
      <c r="D28" s="361" t="n">
        <f aca="false">SUM(D19:D26)</f>
        <v>0</v>
      </c>
      <c r="E28" s="361" t="n">
        <f aca="false">SUM(E19:E26)</f>
        <v>0</v>
      </c>
      <c r="F28" s="361" t="n">
        <f aca="false">SUM(F19:F26)</f>
        <v>0</v>
      </c>
      <c r="G28" s="361" t="n">
        <f aca="false">SUM(G19:G26)</f>
        <v>0</v>
      </c>
      <c r="H28" s="361" t="n">
        <f aca="false">SUM(H19:H26)</f>
        <v>0</v>
      </c>
      <c r="I28" s="361" t="n">
        <f aca="false">SUM(I19:I26)</f>
        <v>0</v>
      </c>
      <c r="J28" s="361" t="n">
        <f aca="false">SUM(J19:J26)</f>
        <v>0</v>
      </c>
      <c r="K28" s="361" t="n">
        <f aca="false">SUM(K19:K26)</f>
        <v>0</v>
      </c>
      <c r="L28" s="361" t="n">
        <f aca="false">SUM(L19:L26)</f>
        <v>0</v>
      </c>
      <c r="M28" s="361" t="n">
        <f aca="false">SUM(M19:M26)</f>
        <v>0</v>
      </c>
      <c r="N28" s="361" t="n">
        <f aca="false">SUM(N19:N26)</f>
        <v>0</v>
      </c>
      <c r="O28" s="361" t="n">
        <f aca="false">SUM(O19:O26)</f>
        <v>0</v>
      </c>
      <c r="R28" s="140"/>
      <c r="S28" s="140"/>
      <c r="T28" s="140"/>
      <c r="U28" s="140"/>
      <c r="V28" s="351"/>
      <c r="W28" s="297"/>
      <c r="AB28" s="352"/>
      <c r="AC28" s="353"/>
      <c r="AD28" s="353"/>
      <c r="AE28" s="353"/>
      <c r="AF28" s="353"/>
      <c r="AG28" s="353"/>
      <c r="AH28" s="353"/>
    </row>
    <row r="29" customFormat="false" ht="15.75" hidden="true" customHeight="true" outlineLevel="0" collapsed="false">
      <c r="B29" s="354"/>
      <c r="C29" s="364"/>
      <c r="D29" s="365"/>
      <c r="E29" s="366"/>
      <c r="F29" s="366"/>
      <c r="G29" s="366"/>
      <c r="H29" s="366"/>
      <c r="I29" s="366"/>
      <c r="J29" s="366"/>
      <c r="K29" s="366"/>
      <c r="L29" s="366"/>
      <c r="M29" s="366"/>
      <c r="N29" s="366"/>
      <c r="O29" s="366"/>
      <c r="R29" s="140"/>
      <c r="S29" s="140"/>
      <c r="T29" s="140"/>
      <c r="U29" s="140"/>
      <c r="V29" s="351"/>
      <c r="W29" s="297"/>
      <c r="AB29" s="352"/>
      <c r="AC29" s="353"/>
      <c r="AD29" s="353"/>
      <c r="AE29" s="353"/>
      <c r="AF29" s="353"/>
      <c r="AG29" s="353"/>
      <c r="AH29" s="353"/>
    </row>
    <row r="30" customFormat="false" ht="34.5" hidden="true" customHeight="true" outlineLevel="0" collapsed="false">
      <c r="B30" s="354"/>
      <c r="C30" s="363" t="s">
        <v>472</v>
      </c>
      <c r="D30" s="367"/>
      <c r="E30" s="368"/>
      <c r="F30" s="368"/>
      <c r="G30" s="368"/>
      <c r="H30" s="368"/>
      <c r="I30" s="368"/>
      <c r="J30" s="368"/>
      <c r="K30" s="368"/>
      <c r="L30" s="368"/>
      <c r="M30" s="368"/>
      <c r="N30" s="368"/>
      <c r="O30" s="368"/>
      <c r="R30" s="140"/>
      <c r="S30" s="140"/>
      <c r="T30" s="140"/>
      <c r="U30" s="140"/>
      <c r="V30" s="351"/>
      <c r="W30" s="297"/>
      <c r="AB30" s="352"/>
      <c r="AC30" s="353"/>
      <c r="AD30" s="353"/>
      <c r="AE30" s="353"/>
      <c r="AF30" s="353"/>
      <c r="AG30" s="353"/>
      <c r="AH30" s="353"/>
    </row>
    <row r="31" customFormat="false" ht="15.75" hidden="false" customHeight="true" outlineLevel="0" collapsed="false">
      <c r="B31" s="354"/>
      <c r="C31" s="369"/>
      <c r="D31" s="370"/>
      <c r="E31" s="371"/>
      <c r="F31" s="371"/>
      <c r="G31" s="371"/>
      <c r="H31" s="371"/>
      <c r="I31" s="371"/>
      <c r="J31" s="371"/>
      <c r="K31" s="371"/>
      <c r="L31" s="371"/>
      <c r="M31" s="371"/>
      <c r="N31" s="371"/>
      <c r="O31" s="371"/>
      <c r="R31" s="140"/>
      <c r="S31" s="140"/>
      <c r="T31" s="140"/>
      <c r="U31" s="140"/>
      <c r="V31" s="351"/>
      <c r="AB31" s="352"/>
      <c r="AC31" s="353"/>
      <c r="AD31" s="353"/>
      <c r="AE31" s="353"/>
      <c r="AF31" s="353"/>
      <c r="AG31" s="353"/>
      <c r="AH31" s="353"/>
    </row>
    <row r="32" customFormat="false" ht="15.75" hidden="false" customHeight="true" outlineLevel="0" collapsed="false">
      <c r="B32" s="354"/>
      <c r="C32" s="363" t="s">
        <v>473</v>
      </c>
      <c r="D32" s="370"/>
      <c r="E32" s="371"/>
      <c r="F32" s="371"/>
      <c r="G32" s="371"/>
      <c r="H32" s="371"/>
      <c r="I32" s="371"/>
      <c r="J32" s="371"/>
      <c r="K32" s="371"/>
      <c r="L32" s="371"/>
      <c r="M32" s="371"/>
      <c r="N32" s="371"/>
      <c r="O32" s="371"/>
      <c r="R32" s="140"/>
      <c r="S32" s="140"/>
      <c r="T32" s="140"/>
      <c r="U32" s="140"/>
      <c r="V32" s="351"/>
      <c r="AB32" s="352"/>
      <c r="AC32" s="353"/>
      <c r="AD32" s="353"/>
      <c r="AE32" s="353"/>
      <c r="AF32" s="353"/>
      <c r="AG32" s="353"/>
      <c r="AH32" s="353"/>
    </row>
    <row r="33" customFormat="false" ht="15.75" hidden="false" customHeight="true" outlineLevel="0" collapsed="false">
      <c r="B33" s="354"/>
      <c r="C33" s="358" t="s">
        <v>474</v>
      </c>
      <c r="D33" s="372"/>
      <c r="E33" s="372"/>
      <c r="F33" s="372"/>
      <c r="G33" s="372"/>
      <c r="H33" s="372"/>
      <c r="I33" s="372"/>
      <c r="J33" s="372"/>
      <c r="K33" s="372"/>
      <c r="L33" s="372"/>
      <c r="M33" s="372"/>
      <c r="N33" s="372"/>
      <c r="O33" s="372"/>
      <c r="R33" s="140"/>
      <c r="S33" s="140"/>
      <c r="T33" s="140"/>
      <c r="U33" s="140"/>
      <c r="V33" s="351"/>
      <c r="AB33" s="352"/>
      <c r="AC33" s="353"/>
      <c r="AD33" s="353"/>
      <c r="AE33" s="353"/>
      <c r="AF33" s="353"/>
      <c r="AG33" s="353"/>
      <c r="AH33" s="353"/>
    </row>
    <row r="34" customFormat="false" ht="15.75" hidden="false" customHeight="true" outlineLevel="0" collapsed="false">
      <c r="B34" s="354"/>
      <c r="C34" s="358" t="s">
        <v>475</v>
      </c>
      <c r="D34" s="372"/>
      <c r="E34" s="372"/>
      <c r="F34" s="372"/>
      <c r="G34" s="372"/>
      <c r="H34" s="372"/>
      <c r="I34" s="372"/>
      <c r="J34" s="372"/>
      <c r="K34" s="372"/>
      <c r="L34" s="372"/>
      <c r="M34" s="372"/>
      <c r="N34" s="372"/>
      <c r="O34" s="372"/>
      <c r="R34" s="140"/>
      <c r="S34" s="140"/>
      <c r="T34" s="140"/>
      <c r="U34" s="140"/>
      <c r="V34" s="351"/>
      <c r="AB34" s="352"/>
      <c r="AC34" s="353"/>
      <c r="AD34" s="353"/>
      <c r="AE34" s="353"/>
      <c r="AF34" s="353"/>
      <c r="AG34" s="353"/>
      <c r="AH34" s="353"/>
    </row>
    <row r="35" customFormat="false" ht="15.75" hidden="false" customHeight="true" outlineLevel="0" collapsed="false">
      <c r="B35" s="354"/>
      <c r="C35" s="358" t="s">
        <v>476</v>
      </c>
      <c r="D35" s="372"/>
      <c r="E35" s="372"/>
      <c r="F35" s="372"/>
      <c r="G35" s="372"/>
      <c r="H35" s="372"/>
      <c r="I35" s="372"/>
      <c r="J35" s="372"/>
      <c r="K35" s="372"/>
      <c r="L35" s="372"/>
      <c r="M35" s="372"/>
      <c r="N35" s="372"/>
      <c r="O35" s="372"/>
      <c r="R35" s="140"/>
      <c r="S35" s="140"/>
      <c r="T35" s="140"/>
      <c r="U35" s="140"/>
      <c r="V35" s="351"/>
      <c r="AB35" s="352"/>
      <c r="AC35" s="353"/>
      <c r="AD35" s="353"/>
      <c r="AE35" s="353"/>
      <c r="AF35" s="353"/>
      <c r="AG35" s="353"/>
      <c r="AH35" s="353"/>
    </row>
    <row r="36" customFormat="false" ht="15.75" hidden="false" customHeight="true" outlineLevel="0" collapsed="false">
      <c r="B36" s="354"/>
      <c r="C36" s="358" t="s">
        <v>477</v>
      </c>
      <c r="D36" s="372"/>
      <c r="E36" s="372"/>
      <c r="F36" s="372"/>
      <c r="G36" s="372"/>
      <c r="H36" s="372"/>
      <c r="I36" s="372"/>
      <c r="J36" s="372"/>
      <c r="K36" s="372"/>
      <c r="L36" s="372"/>
      <c r="M36" s="372"/>
      <c r="N36" s="372"/>
      <c r="O36" s="372"/>
      <c r="R36" s="140"/>
      <c r="S36" s="140"/>
      <c r="T36" s="140"/>
      <c r="U36" s="140"/>
      <c r="V36" s="351"/>
      <c r="AB36" s="352"/>
      <c r="AC36" s="353"/>
      <c r="AD36" s="353"/>
      <c r="AE36" s="353"/>
      <c r="AF36" s="353"/>
      <c r="AG36" s="353"/>
      <c r="AH36" s="353"/>
    </row>
    <row r="37" customFormat="false" ht="15.75" hidden="false" customHeight="true" outlineLevel="0" collapsed="false">
      <c r="B37" s="354"/>
      <c r="C37" s="358" t="s">
        <v>478</v>
      </c>
      <c r="D37" s="372"/>
      <c r="E37" s="372"/>
      <c r="F37" s="372"/>
      <c r="G37" s="372"/>
      <c r="H37" s="372"/>
      <c r="I37" s="372"/>
      <c r="J37" s="372"/>
      <c r="K37" s="372"/>
      <c r="L37" s="372"/>
      <c r="M37" s="372"/>
      <c r="N37" s="372"/>
      <c r="O37" s="372"/>
      <c r="R37" s="140"/>
      <c r="S37" s="140"/>
      <c r="T37" s="140"/>
      <c r="U37" s="140"/>
      <c r="V37" s="351"/>
      <c r="AB37" s="352"/>
      <c r="AC37" s="353"/>
      <c r="AD37" s="353"/>
      <c r="AE37" s="353"/>
      <c r="AF37" s="353"/>
      <c r="AG37" s="353"/>
      <c r="AH37" s="353"/>
    </row>
    <row r="38" customFormat="false" ht="15.75" hidden="false" customHeight="true" outlineLevel="0" collapsed="false">
      <c r="B38" s="354"/>
      <c r="C38" s="358" t="s">
        <v>471</v>
      </c>
      <c r="D38" s="372"/>
      <c r="E38" s="372"/>
      <c r="F38" s="372"/>
      <c r="G38" s="372"/>
      <c r="H38" s="372"/>
      <c r="I38" s="372"/>
      <c r="J38" s="372"/>
      <c r="K38" s="372"/>
      <c r="L38" s="372"/>
      <c r="M38" s="372"/>
      <c r="N38" s="372"/>
      <c r="O38" s="372"/>
      <c r="R38" s="140"/>
      <c r="S38" s="140"/>
      <c r="T38" s="140"/>
      <c r="U38" s="140"/>
      <c r="V38" s="351"/>
      <c r="AB38" s="352"/>
      <c r="AC38" s="353"/>
      <c r="AD38" s="353"/>
      <c r="AE38" s="353"/>
      <c r="AF38" s="353"/>
      <c r="AG38" s="353"/>
      <c r="AH38" s="353"/>
    </row>
    <row r="39" customFormat="false" ht="15.75" hidden="false" customHeight="true" outlineLevel="0" collapsed="false">
      <c r="B39" s="354"/>
      <c r="C39" s="266" t="s">
        <v>479</v>
      </c>
      <c r="D39" s="373"/>
      <c r="E39" s="372"/>
      <c r="F39" s="372"/>
      <c r="G39" s="372"/>
      <c r="H39" s="372"/>
      <c r="I39" s="372"/>
      <c r="J39" s="372"/>
      <c r="K39" s="372"/>
      <c r="L39" s="372"/>
      <c r="M39" s="372"/>
      <c r="N39" s="372"/>
      <c r="O39" s="372"/>
      <c r="R39" s="140"/>
      <c r="S39" s="140"/>
      <c r="T39" s="140"/>
      <c r="U39" s="140"/>
      <c r="V39" s="351"/>
      <c r="AB39" s="352"/>
      <c r="AC39" s="353"/>
      <c r="AD39" s="353"/>
      <c r="AE39" s="353"/>
      <c r="AF39" s="353"/>
      <c r="AG39" s="353"/>
      <c r="AH39" s="353"/>
    </row>
    <row r="40" customFormat="false" ht="15.75" hidden="false" customHeight="true" outlineLevel="0" collapsed="false">
      <c r="B40" s="354"/>
      <c r="C40" s="358" t="s">
        <v>113</v>
      </c>
      <c r="D40" s="372"/>
      <c r="E40" s="372"/>
      <c r="F40" s="372"/>
      <c r="G40" s="372"/>
      <c r="H40" s="372"/>
      <c r="I40" s="372"/>
      <c r="J40" s="372"/>
      <c r="K40" s="372"/>
      <c r="L40" s="372"/>
      <c r="M40" s="372"/>
      <c r="N40" s="372"/>
      <c r="O40" s="372"/>
      <c r="R40" s="140"/>
      <c r="S40" s="140"/>
      <c r="T40" s="140"/>
      <c r="U40" s="140"/>
      <c r="V40" s="351"/>
      <c r="AB40" s="352"/>
      <c r="AC40" s="353"/>
      <c r="AD40" s="353"/>
      <c r="AE40" s="353"/>
      <c r="AF40" s="353"/>
      <c r="AG40" s="353"/>
      <c r="AH40" s="353"/>
    </row>
    <row r="41" customFormat="false" ht="15.75" hidden="false" customHeight="true" outlineLevel="0" collapsed="false">
      <c r="B41" s="354"/>
      <c r="C41" s="358"/>
      <c r="D41" s="374"/>
      <c r="E41" s="374"/>
      <c r="F41" s="374"/>
      <c r="G41" s="374"/>
      <c r="H41" s="374"/>
      <c r="I41" s="374"/>
      <c r="J41" s="374"/>
      <c r="K41" s="374"/>
      <c r="L41" s="374"/>
      <c r="M41" s="374"/>
      <c r="N41" s="374"/>
      <c r="O41" s="374"/>
      <c r="R41" s="140"/>
      <c r="S41" s="140"/>
      <c r="T41" s="140"/>
      <c r="U41" s="140"/>
      <c r="V41" s="351"/>
      <c r="AB41" s="352"/>
      <c r="AC41" s="353"/>
      <c r="AD41" s="353"/>
      <c r="AE41" s="353"/>
      <c r="AF41" s="353"/>
      <c r="AG41" s="353"/>
      <c r="AH41" s="353"/>
    </row>
    <row r="42" customFormat="false" ht="30.75" hidden="false" customHeight="true" outlineLevel="0" collapsed="false">
      <c r="B42" s="354"/>
      <c r="C42" s="363" t="s">
        <v>480</v>
      </c>
      <c r="D42" s="374" t="n">
        <f aca="false">SUM(D33:D40)</f>
        <v>0</v>
      </c>
      <c r="E42" s="374" t="n">
        <f aca="false">SUM(E33:E40)</f>
        <v>0</v>
      </c>
      <c r="F42" s="374" t="n">
        <f aca="false">SUM(F33:F40)</f>
        <v>0</v>
      </c>
      <c r="G42" s="374" t="n">
        <f aca="false">SUM(G33:G40)</f>
        <v>0</v>
      </c>
      <c r="H42" s="374" t="n">
        <f aca="false">SUM(H33:H40)</f>
        <v>0</v>
      </c>
      <c r="I42" s="374" t="n">
        <f aca="false">SUM(I33:I40)</f>
        <v>0</v>
      </c>
      <c r="J42" s="374" t="n">
        <f aca="false">SUM(J33:J40)</f>
        <v>0</v>
      </c>
      <c r="K42" s="374" t="n">
        <f aca="false">SUM(K33:K40)</f>
        <v>0</v>
      </c>
      <c r="L42" s="374" t="n">
        <f aca="false">SUM(L33:L40)</f>
        <v>0</v>
      </c>
      <c r="M42" s="374" t="n">
        <f aca="false">SUM(M33:M40)</f>
        <v>0</v>
      </c>
      <c r="N42" s="374" t="n">
        <f aca="false">SUM(N33:N40)</f>
        <v>0</v>
      </c>
      <c r="O42" s="374" t="n">
        <f aca="false">SUM(O33:O40)</f>
        <v>0</v>
      </c>
      <c r="R42" s="140"/>
      <c r="S42" s="140"/>
      <c r="T42" s="140"/>
      <c r="U42" s="140"/>
      <c r="V42" s="351"/>
      <c r="AB42" s="352"/>
      <c r="AC42" s="353"/>
      <c r="AD42" s="353"/>
      <c r="AE42" s="353"/>
      <c r="AF42" s="353"/>
      <c r="AG42" s="353"/>
      <c r="AH42" s="353"/>
    </row>
    <row r="43" customFormat="false" ht="15.75" hidden="true" customHeight="true" outlineLevel="0" collapsed="false">
      <c r="B43" s="354"/>
      <c r="C43" s="358"/>
      <c r="D43" s="374"/>
      <c r="E43" s="374"/>
      <c r="F43" s="374"/>
      <c r="G43" s="374"/>
      <c r="H43" s="374"/>
      <c r="I43" s="374"/>
      <c r="J43" s="374"/>
      <c r="K43" s="374"/>
      <c r="L43" s="374"/>
      <c r="M43" s="374"/>
      <c r="N43" s="374"/>
      <c r="O43" s="374"/>
      <c r="R43" s="140"/>
      <c r="S43" s="140"/>
      <c r="T43" s="140"/>
      <c r="U43" s="140"/>
      <c r="V43" s="351"/>
      <c r="AB43" s="352"/>
      <c r="AC43" s="353"/>
      <c r="AD43" s="353"/>
      <c r="AE43" s="353"/>
      <c r="AF43" s="353"/>
      <c r="AG43" s="353"/>
      <c r="AH43" s="353"/>
    </row>
    <row r="44" customFormat="false" ht="33.75" hidden="true" customHeight="true" outlineLevel="0" collapsed="false">
      <c r="B44" s="354"/>
      <c r="C44" s="363" t="s">
        <v>480</v>
      </c>
      <c r="D44" s="375" t="n">
        <f aca="false">D28+D42+D55</f>
        <v>0</v>
      </c>
      <c r="E44" s="375" t="n">
        <f aca="false">E28+E42+E55</f>
        <v>0</v>
      </c>
      <c r="F44" s="375" t="n">
        <f aca="false">F28+F42+F55</f>
        <v>0</v>
      </c>
      <c r="G44" s="375" t="n">
        <f aca="false">G28+G42+G55</f>
        <v>0</v>
      </c>
      <c r="H44" s="375" t="n">
        <f aca="false">H28+H42+H55</f>
        <v>0</v>
      </c>
      <c r="I44" s="375" t="n">
        <f aca="false">I28+I42+I55</f>
        <v>0</v>
      </c>
      <c r="J44" s="375" t="n">
        <f aca="false">J28+J42+J55</f>
        <v>0</v>
      </c>
      <c r="K44" s="375" t="n">
        <f aca="false">K28+K42+K55</f>
        <v>0</v>
      </c>
      <c r="L44" s="375" t="n">
        <f aca="false">L28+L42+L55</f>
        <v>0</v>
      </c>
      <c r="M44" s="375" t="n">
        <f aca="false">M28+M42+M55</f>
        <v>0</v>
      </c>
      <c r="N44" s="375" t="n">
        <f aca="false">N28+N42+N55</f>
        <v>0</v>
      </c>
      <c r="O44" s="375" t="n">
        <f aca="false">O28+O42+O55</f>
        <v>0</v>
      </c>
      <c r="R44" s="140"/>
      <c r="S44" s="140"/>
      <c r="T44" s="140"/>
      <c r="U44" s="140"/>
      <c r="V44" s="351"/>
      <c r="AB44" s="352"/>
      <c r="AC44" s="353"/>
      <c r="AD44" s="353"/>
      <c r="AE44" s="353"/>
      <c r="AF44" s="353"/>
      <c r="AG44" s="353"/>
      <c r="AH44" s="353"/>
    </row>
    <row r="45" customFormat="false" ht="13.5" hidden="false" customHeight="true" outlineLevel="0" collapsed="false">
      <c r="B45" s="354"/>
      <c r="C45" s="363"/>
      <c r="D45" s="375"/>
      <c r="E45" s="376"/>
      <c r="F45" s="376"/>
      <c r="G45" s="376"/>
      <c r="H45" s="376"/>
      <c r="I45" s="376"/>
      <c r="J45" s="376"/>
      <c r="K45" s="376"/>
      <c r="L45" s="376"/>
      <c r="M45" s="376"/>
      <c r="N45" s="376"/>
      <c r="O45" s="376"/>
      <c r="R45" s="140"/>
      <c r="S45" s="140"/>
      <c r="T45" s="140"/>
      <c r="U45" s="140"/>
      <c r="V45" s="351"/>
      <c r="AB45" s="352"/>
      <c r="AC45" s="353"/>
      <c r="AD45" s="353"/>
      <c r="AE45" s="353"/>
      <c r="AF45" s="353"/>
      <c r="AG45" s="353"/>
      <c r="AH45" s="353"/>
    </row>
    <row r="46" customFormat="false" ht="13.5" hidden="false" customHeight="true" outlineLevel="0" collapsed="false">
      <c r="B46" s="354"/>
      <c r="C46" s="363" t="s">
        <v>481</v>
      </c>
      <c r="D46" s="375"/>
      <c r="E46" s="376"/>
      <c r="F46" s="376"/>
      <c r="G46" s="376"/>
      <c r="H46" s="376"/>
      <c r="I46" s="376"/>
      <c r="J46" s="376"/>
      <c r="K46" s="376"/>
      <c r="L46" s="376"/>
      <c r="M46" s="376"/>
      <c r="N46" s="376"/>
      <c r="O46" s="376"/>
      <c r="R46" s="140"/>
      <c r="S46" s="140"/>
      <c r="T46" s="140"/>
      <c r="U46" s="140"/>
      <c r="V46" s="351"/>
      <c r="AB46" s="352"/>
      <c r="AC46" s="353"/>
      <c r="AD46" s="353"/>
      <c r="AE46" s="353"/>
      <c r="AF46" s="353"/>
      <c r="AG46" s="353"/>
      <c r="AH46" s="353"/>
    </row>
    <row r="47" customFormat="false" ht="17.25" hidden="false" customHeight="true" outlineLevel="0" collapsed="false">
      <c r="B47" s="354"/>
      <c r="C47" s="358" t="s">
        <v>482</v>
      </c>
      <c r="D47" s="377"/>
      <c r="E47" s="378"/>
      <c r="F47" s="378"/>
      <c r="G47" s="378"/>
      <c r="H47" s="378"/>
      <c r="I47" s="378"/>
      <c r="J47" s="378"/>
      <c r="K47" s="378"/>
      <c r="L47" s="378"/>
      <c r="M47" s="378"/>
      <c r="N47" s="378"/>
      <c r="O47" s="378"/>
      <c r="R47" s="140"/>
      <c r="S47" s="140"/>
      <c r="T47" s="140"/>
      <c r="U47" s="140"/>
      <c r="V47" s="351"/>
      <c r="AB47" s="352"/>
      <c r="AC47" s="353"/>
      <c r="AD47" s="353"/>
      <c r="AE47" s="353"/>
      <c r="AF47" s="353"/>
      <c r="AG47" s="353"/>
      <c r="AH47" s="353"/>
    </row>
    <row r="48" customFormat="false" ht="17.25" hidden="false" customHeight="true" outlineLevel="0" collapsed="false">
      <c r="B48" s="354"/>
      <c r="C48" s="358" t="s">
        <v>483</v>
      </c>
      <c r="D48" s="377"/>
      <c r="E48" s="378"/>
      <c r="F48" s="378"/>
      <c r="G48" s="378"/>
      <c r="H48" s="378"/>
      <c r="I48" s="378"/>
      <c r="J48" s="378"/>
      <c r="K48" s="378"/>
      <c r="L48" s="378"/>
      <c r="M48" s="378"/>
      <c r="N48" s="378"/>
      <c r="O48" s="378"/>
      <c r="R48" s="140"/>
      <c r="S48" s="140"/>
      <c r="T48" s="140"/>
      <c r="U48" s="140"/>
      <c r="V48" s="351"/>
      <c r="AB48" s="352"/>
      <c r="AC48" s="353"/>
      <c r="AD48" s="353"/>
      <c r="AE48" s="353"/>
      <c r="AF48" s="353"/>
      <c r="AG48" s="353"/>
      <c r="AH48" s="353"/>
    </row>
    <row r="49" customFormat="false" ht="17.25" hidden="false" customHeight="true" outlineLevel="0" collapsed="false">
      <c r="B49" s="354"/>
      <c r="C49" s="358" t="s">
        <v>484</v>
      </c>
      <c r="D49" s="377"/>
      <c r="E49" s="378"/>
      <c r="F49" s="378"/>
      <c r="G49" s="378"/>
      <c r="H49" s="378"/>
      <c r="I49" s="378"/>
      <c r="J49" s="378"/>
      <c r="K49" s="378"/>
      <c r="L49" s="378"/>
      <c r="M49" s="378"/>
      <c r="N49" s="378"/>
      <c r="O49" s="378"/>
      <c r="R49" s="140"/>
      <c r="S49" s="140"/>
      <c r="T49" s="140"/>
      <c r="U49" s="140"/>
      <c r="V49" s="351"/>
      <c r="AB49" s="352"/>
      <c r="AC49" s="353"/>
      <c r="AD49" s="353"/>
      <c r="AE49" s="353"/>
      <c r="AF49" s="353"/>
      <c r="AG49" s="353"/>
      <c r="AH49" s="353"/>
    </row>
    <row r="50" customFormat="false" ht="17.25" hidden="false" customHeight="true" outlineLevel="0" collapsed="false">
      <c r="B50" s="354"/>
      <c r="C50" s="358" t="s">
        <v>485</v>
      </c>
      <c r="D50" s="377"/>
      <c r="E50" s="378"/>
      <c r="F50" s="378"/>
      <c r="G50" s="378"/>
      <c r="H50" s="378"/>
      <c r="I50" s="378"/>
      <c r="J50" s="378"/>
      <c r="K50" s="378"/>
      <c r="L50" s="378"/>
      <c r="M50" s="378"/>
      <c r="N50" s="378"/>
      <c r="O50" s="378"/>
      <c r="R50" s="140"/>
      <c r="S50" s="140"/>
      <c r="T50" s="140"/>
      <c r="U50" s="140"/>
      <c r="V50" s="351"/>
      <c r="AB50" s="352"/>
      <c r="AC50" s="353"/>
      <c r="AD50" s="353"/>
      <c r="AE50" s="353"/>
      <c r="AF50" s="353"/>
      <c r="AG50" s="353"/>
      <c r="AH50" s="353"/>
    </row>
    <row r="51" customFormat="false" ht="17.25" hidden="false" customHeight="true" outlineLevel="0" collapsed="false">
      <c r="B51" s="354"/>
      <c r="C51" s="358" t="s">
        <v>486</v>
      </c>
      <c r="D51" s="377"/>
      <c r="E51" s="378"/>
      <c r="F51" s="378"/>
      <c r="G51" s="378"/>
      <c r="H51" s="378"/>
      <c r="I51" s="378"/>
      <c r="J51" s="378"/>
      <c r="K51" s="378"/>
      <c r="L51" s="378"/>
      <c r="M51" s="378"/>
      <c r="N51" s="378"/>
      <c r="O51" s="378"/>
      <c r="R51" s="140"/>
      <c r="S51" s="140"/>
      <c r="T51" s="140"/>
      <c r="U51" s="140"/>
      <c r="V51" s="351"/>
      <c r="AB51" s="352"/>
      <c r="AC51" s="353"/>
      <c r="AD51" s="353"/>
      <c r="AE51" s="353"/>
      <c r="AF51" s="353"/>
      <c r="AG51" s="353"/>
      <c r="AH51" s="353"/>
    </row>
    <row r="52" customFormat="false" ht="17.25" hidden="false" customHeight="true" outlineLevel="0" collapsed="false">
      <c r="B52" s="354"/>
      <c r="C52" s="358" t="s">
        <v>487</v>
      </c>
      <c r="D52" s="377"/>
      <c r="E52" s="378"/>
      <c r="F52" s="378"/>
      <c r="G52" s="378"/>
      <c r="H52" s="378"/>
      <c r="I52" s="378"/>
      <c r="J52" s="378"/>
      <c r="K52" s="378"/>
      <c r="L52" s="378"/>
      <c r="M52" s="378"/>
      <c r="N52" s="378"/>
      <c r="O52" s="378"/>
      <c r="R52" s="140"/>
      <c r="S52" s="140"/>
      <c r="T52" s="140"/>
      <c r="U52" s="140"/>
      <c r="V52" s="351"/>
      <c r="AB52" s="352"/>
      <c r="AC52" s="353"/>
      <c r="AD52" s="353"/>
      <c r="AE52" s="353"/>
      <c r="AF52" s="353"/>
      <c r="AG52" s="353"/>
      <c r="AH52" s="353"/>
    </row>
    <row r="53" customFormat="false" ht="17.25" hidden="false" customHeight="true" outlineLevel="0" collapsed="false">
      <c r="B53" s="354"/>
      <c r="C53" s="358" t="s">
        <v>113</v>
      </c>
      <c r="D53" s="377"/>
      <c r="E53" s="378"/>
      <c r="F53" s="378"/>
      <c r="G53" s="378"/>
      <c r="H53" s="378"/>
      <c r="I53" s="378"/>
      <c r="J53" s="378"/>
      <c r="K53" s="378"/>
      <c r="L53" s="378"/>
      <c r="M53" s="378"/>
      <c r="N53" s="378"/>
      <c r="O53" s="378"/>
      <c r="R53" s="140"/>
      <c r="S53" s="140"/>
      <c r="T53" s="140"/>
      <c r="U53" s="140"/>
      <c r="V53" s="351"/>
      <c r="AB53" s="352"/>
      <c r="AC53" s="353"/>
      <c r="AD53" s="353"/>
      <c r="AE53" s="353"/>
      <c r="AF53" s="353"/>
      <c r="AG53" s="353"/>
      <c r="AH53" s="353"/>
    </row>
    <row r="54" customFormat="false" ht="13.5" hidden="false" customHeight="true" outlineLevel="0" collapsed="false">
      <c r="B54" s="354"/>
      <c r="C54" s="358"/>
      <c r="D54" s="375"/>
      <c r="E54" s="376"/>
      <c r="F54" s="376"/>
      <c r="G54" s="376"/>
      <c r="H54" s="376"/>
      <c r="I54" s="376"/>
      <c r="J54" s="376"/>
      <c r="K54" s="376"/>
      <c r="L54" s="376"/>
      <c r="M54" s="376"/>
      <c r="N54" s="376"/>
      <c r="O54" s="376"/>
      <c r="R54" s="140"/>
      <c r="S54" s="140"/>
      <c r="T54" s="140"/>
      <c r="U54" s="140"/>
      <c r="V54" s="351"/>
      <c r="AB54" s="352"/>
      <c r="AC54" s="353"/>
      <c r="AD54" s="353"/>
      <c r="AE54" s="353"/>
      <c r="AF54" s="353"/>
      <c r="AG54" s="353"/>
      <c r="AH54" s="353"/>
    </row>
    <row r="55" customFormat="false" ht="27" hidden="false" customHeight="true" outlineLevel="0" collapsed="false">
      <c r="B55" s="354"/>
      <c r="C55" s="363" t="s">
        <v>488</v>
      </c>
      <c r="D55" s="375" t="n">
        <f aca="false">SUM(D47:D53)</f>
        <v>0</v>
      </c>
      <c r="E55" s="375" t="n">
        <f aca="false">SUM(E47:E53)</f>
        <v>0</v>
      </c>
      <c r="F55" s="375" t="n">
        <f aca="false">SUM(F47:F53)</f>
        <v>0</v>
      </c>
      <c r="G55" s="375" t="n">
        <f aca="false">SUM(G47:G53)</f>
        <v>0</v>
      </c>
      <c r="H55" s="375" t="n">
        <f aca="false">SUM(H47:H53)</f>
        <v>0</v>
      </c>
      <c r="I55" s="375" t="n">
        <f aca="false">SUM(I47:I53)</f>
        <v>0</v>
      </c>
      <c r="J55" s="375" t="n">
        <f aca="false">SUM(J47:J53)</f>
        <v>0</v>
      </c>
      <c r="K55" s="375" t="n">
        <f aca="false">SUM(K47:K53)</f>
        <v>0</v>
      </c>
      <c r="L55" s="375" t="n">
        <f aca="false">SUM(L47:L53)</f>
        <v>0</v>
      </c>
      <c r="M55" s="375" t="n">
        <f aca="false">SUM(M47:M53)</f>
        <v>0</v>
      </c>
      <c r="N55" s="375" t="n">
        <f aca="false">SUM(N47:N53)</f>
        <v>0</v>
      </c>
      <c r="O55" s="375" t="n">
        <f aca="false">SUM(O47:O53)</f>
        <v>0</v>
      </c>
      <c r="R55" s="140"/>
      <c r="S55" s="140"/>
      <c r="T55" s="140"/>
      <c r="U55" s="140"/>
      <c r="V55" s="351"/>
      <c r="AB55" s="352"/>
      <c r="AC55" s="353"/>
      <c r="AD55" s="353"/>
      <c r="AE55" s="353"/>
      <c r="AF55" s="353"/>
      <c r="AG55" s="353"/>
      <c r="AH55" s="353"/>
    </row>
    <row r="56" customFormat="false" ht="13.5" hidden="true" customHeight="true" outlineLevel="0" collapsed="false">
      <c r="B56" s="354"/>
      <c r="C56" s="363"/>
      <c r="D56" s="375"/>
      <c r="E56" s="376"/>
      <c r="F56" s="376"/>
      <c r="G56" s="376"/>
      <c r="H56" s="376"/>
      <c r="I56" s="376"/>
      <c r="J56" s="376"/>
      <c r="K56" s="376"/>
      <c r="L56" s="376"/>
      <c r="M56" s="376"/>
      <c r="N56" s="376"/>
      <c r="O56" s="376"/>
      <c r="R56" s="140"/>
      <c r="S56" s="140"/>
      <c r="T56" s="140"/>
      <c r="U56" s="140"/>
      <c r="V56" s="351"/>
      <c r="AB56" s="352"/>
      <c r="AC56" s="353"/>
      <c r="AD56" s="353"/>
      <c r="AE56" s="353"/>
      <c r="AF56" s="353"/>
      <c r="AG56" s="353"/>
      <c r="AH56" s="353"/>
    </row>
    <row r="57" customFormat="false" ht="15.75" hidden="false" customHeight="true" outlineLevel="0" collapsed="false">
      <c r="B57" s="354"/>
      <c r="C57" s="379"/>
      <c r="D57" s="380"/>
      <c r="E57" s="381"/>
      <c r="F57" s="381"/>
      <c r="G57" s="381"/>
      <c r="H57" s="381"/>
      <c r="I57" s="381"/>
      <c r="J57" s="381"/>
      <c r="K57" s="381"/>
      <c r="L57" s="381"/>
      <c r="M57" s="381"/>
      <c r="N57" s="381"/>
      <c r="O57" s="381"/>
      <c r="R57" s="140"/>
      <c r="S57" s="140"/>
      <c r="T57" s="140"/>
      <c r="U57" s="140"/>
      <c r="V57" s="351"/>
      <c r="AB57" s="352"/>
      <c r="AC57" s="353"/>
      <c r="AD57" s="353"/>
      <c r="AE57" s="353"/>
      <c r="AF57" s="353"/>
      <c r="AG57" s="353"/>
      <c r="AH57" s="353"/>
    </row>
    <row r="58" s="382" customFormat="true" ht="28.35" hidden="false" customHeight="false" outlineLevel="0" collapsed="false">
      <c r="B58" s="354"/>
      <c r="C58" s="383" t="s">
        <v>489</v>
      </c>
      <c r="D58" s="384" t="n">
        <f aca="false">D44</f>
        <v>0</v>
      </c>
      <c r="E58" s="384" t="n">
        <f aca="false">E44</f>
        <v>0</v>
      </c>
      <c r="F58" s="384" t="n">
        <f aca="false">F44</f>
        <v>0</v>
      </c>
      <c r="G58" s="384" t="n">
        <f aca="false">G44</f>
        <v>0</v>
      </c>
      <c r="H58" s="384" t="n">
        <f aca="false">H44</f>
        <v>0</v>
      </c>
      <c r="I58" s="384" t="n">
        <f aca="false">I44</f>
        <v>0</v>
      </c>
      <c r="J58" s="384" t="n">
        <f aca="false">J44</f>
        <v>0</v>
      </c>
      <c r="K58" s="384" t="n">
        <f aca="false">K44</f>
        <v>0</v>
      </c>
      <c r="L58" s="384" t="n">
        <f aca="false">L44</f>
        <v>0</v>
      </c>
      <c r="M58" s="384" t="n">
        <f aca="false">M44</f>
        <v>0</v>
      </c>
      <c r="N58" s="384" t="n">
        <f aca="false">N44</f>
        <v>0</v>
      </c>
      <c r="O58" s="384" t="n">
        <f aca="false">O44</f>
        <v>0</v>
      </c>
      <c r="R58" s="140"/>
      <c r="S58" s="140"/>
      <c r="T58" s="140"/>
      <c r="U58" s="140"/>
      <c r="V58" s="351"/>
    </row>
    <row r="59" s="382" customFormat="true" ht="15" hidden="false" customHeight="false" outlineLevel="0" collapsed="false">
      <c r="B59" s="385"/>
      <c r="C59" s="349"/>
      <c r="D59" s="386"/>
      <c r="E59" s="386"/>
      <c r="F59" s="386"/>
      <c r="G59" s="386"/>
      <c r="H59" s="386"/>
      <c r="I59" s="386"/>
      <c r="J59" s="386"/>
      <c r="K59" s="386"/>
      <c r="L59" s="386"/>
      <c r="M59" s="386"/>
      <c r="N59" s="386"/>
      <c r="O59" s="386"/>
      <c r="R59" s="140"/>
      <c r="S59" s="140"/>
      <c r="T59" s="140"/>
      <c r="U59" s="140"/>
      <c r="V59" s="297"/>
    </row>
    <row r="60" s="382" customFormat="true" ht="15" hidden="false" customHeight="false" outlineLevel="0" collapsed="false">
      <c r="B60" s="385"/>
      <c r="C60" s="349"/>
      <c r="D60" s="386"/>
      <c r="E60" s="386"/>
      <c r="F60" s="386"/>
      <c r="G60" s="386"/>
      <c r="H60" s="386"/>
      <c r="I60" s="386"/>
      <c r="J60" s="386"/>
      <c r="K60" s="386"/>
      <c r="L60" s="386"/>
      <c r="M60" s="386"/>
      <c r="N60" s="386"/>
      <c r="O60" s="386"/>
      <c r="R60" s="140"/>
      <c r="S60" s="140"/>
      <c r="T60" s="140"/>
      <c r="U60" s="140"/>
      <c r="V60" s="297"/>
    </row>
    <row r="61" s="382" customFormat="true" ht="15" hidden="false" customHeight="false" outlineLevel="0" collapsed="false">
      <c r="B61" s="385"/>
      <c r="C61" s="349"/>
      <c r="D61" s="386"/>
      <c r="E61" s="386"/>
      <c r="F61" s="386"/>
      <c r="G61" s="386"/>
      <c r="H61" s="386"/>
      <c r="I61" s="386"/>
      <c r="J61" s="386"/>
      <c r="K61" s="386"/>
      <c r="L61" s="386"/>
      <c r="M61" s="386"/>
      <c r="N61" s="386"/>
      <c r="O61" s="386"/>
      <c r="R61" s="140"/>
      <c r="S61" s="140"/>
      <c r="T61" s="140"/>
      <c r="U61" s="140"/>
      <c r="V61" s="297"/>
    </row>
    <row r="62" s="382" customFormat="true" ht="15" hidden="false" customHeight="false" outlineLevel="0" collapsed="false">
      <c r="B62" s="385"/>
      <c r="C62" s="349"/>
      <c r="D62" s="386"/>
      <c r="E62" s="386"/>
      <c r="F62" s="386"/>
      <c r="G62" s="386"/>
      <c r="H62" s="386"/>
      <c r="I62" s="386"/>
      <c r="J62" s="386"/>
      <c r="K62" s="386"/>
      <c r="L62" s="386"/>
      <c r="M62" s="386"/>
      <c r="N62" s="386"/>
      <c r="O62" s="386"/>
      <c r="R62" s="140"/>
      <c r="S62" s="140"/>
      <c r="T62" s="140"/>
      <c r="U62" s="140"/>
      <c r="V62" s="297"/>
    </row>
    <row r="63" s="382" customFormat="true" ht="15" hidden="false" customHeight="false" outlineLevel="0" collapsed="false">
      <c r="B63" s="385"/>
      <c r="C63" s="349"/>
      <c r="D63" s="386"/>
      <c r="E63" s="386"/>
      <c r="F63" s="386"/>
      <c r="G63" s="386"/>
      <c r="H63" s="386"/>
      <c r="I63" s="386"/>
      <c r="J63" s="386"/>
      <c r="K63" s="386"/>
      <c r="L63" s="386"/>
      <c r="M63" s="386"/>
      <c r="N63" s="386"/>
      <c r="O63" s="386"/>
      <c r="R63" s="140"/>
      <c r="S63" s="140"/>
      <c r="T63" s="140"/>
      <c r="U63" s="140"/>
      <c r="V63" s="297"/>
    </row>
    <row r="64" s="382" customFormat="true" ht="15" hidden="false" customHeight="false" outlineLevel="0" collapsed="false">
      <c r="B64" s="385"/>
      <c r="C64" s="349"/>
      <c r="D64" s="386"/>
      <c r="E64" s="386"/>
      <c r="F64" s="386"/>
      <c r="G64" s="386"/>
      <c r="H64" s="386"/>
      <c r="I64" s="386"/>
      <c r="J64" s="386"/>
      <c r="K64" s="386"/>
      <c r="L64" s="386"/>
      <c r="M64" s="386"/>
      <c r="N64" s="386"/>
      <c r="O64" s="386"/>
      <c r="R64" s="140"/>
      <c r="S64" s="140"/>
      <c r="T64" s="140"/>
      <c r="U64" s="140"/>
      <c r="V64" s="297"/>
    </row>
    <row r="65" customFormat="false" ht="15" hidden="false" customHeight="false" outlineLevel="0" collapsed="false">
      <c r="C65" s="349"/>
      <c r="D65" s="387"/>
      <c r="E65" s="387"/>
      <c r="F65" s="387"/>
      <c r="G65" s="387"/>
      <c r="H65" s="387"/>
      <c r="I65" s="387"/>
      <c r="J65" s="387"/>
      <c r="K65" s="387"/>
      <c r="L65" s="387"/>
      <c r="M65" s="387"/>
      <c r="N65" s="387"/>
      <c r="O65" s="387"/>
      <c r="V65" s="297"/>
    </row>
    <row r="66" customFormat="false" ht="15" hidden="false" customHeight="false" outlineLevel="0" collapsed="false">
      <c r="C66" s="349"/>
      <c r="D66" s="387"/>
      <c r="E66" s="387"/>
      <c r="F66" s="387"/>
      <c r="G66" s="387"/>
      <c r="H66" s="387"/>
      <c r="I66" s="387"/>
      <c r="J66" s="387"/>
      <c r="K66" s="387"/>
      <c r="L66" s="387"/>
      <c r="M66" s="387"/>
      <c r="N66" s="387"/>
      <c r="O66" s="387"/>
      <c r="V66" s="297"/>
    </row>
    <row r="67" customFormat="false" ht="22.05" hidden="false" customHeight="false" outlineLevel="0" collapsed="false">
      <c r="C67" s="342" t="s">
        <v>490</v>
      </c>
      <c r="F67" s="388"/>
      <c r="M67" s="387"/>
      <c r="N67" s="387"/>
      <c r="O67" s="387"/>
      <c r="V67" s="297"/>
    </row>
    <row r="68" customFormat="false" ht="19.7" hidden="false" customHeight="false" outlineLevel="0" collapsed="false">
      <c r="C68" s="389" t="str">
        <f aca="false">R124</f>
        <v>Vendita diretta</v>
      </c>
      <c r="M68" s="387"/>
      <c r="N68" s="387"/>
      <c r="O68" s="387"/>
      <c r="V68" s="297"/>
    </row>
    <row r="69" customFormat="false" ht="16.5" hidden="false" customHeight="true" outlineLevel="0" collapsed="false">
      <c r="D69" s="343"/>
      <c r="E69" s="344"/>
      <c r="F69" s="344"/>
      <c r="G69" s="344"/>
      <c r="H69" s="344"/>
      <c r="I69" s="344"/>
      <c r="J69" s="344"/>
      <c r="K69" s="344"/>
      <c r="L69" s="344"/>
      <c r="M69" s="387"/>
      <c r="N69" s="387"/>
      <c r="O69" s="387"/>
      <c r="V69" s="297"/>
    </row>
    <row r="70" customFormat="false" ht="63.75" hidden="false" customHeight="true" outlineLevel="0" collapsed="false">
      <c r="C70" s="346" t="str">
        <f aca="false">C16</f>
        <v>Nome del Prodotto o del Servizio</v>
      </c>
      <c r="D70" s="390" t="n">
        <f aca="false">D16</f>
        <v>0</v>
      </c>
      <c r="E70" s="390" t="n">
        <f aca="false">E16</f>
        <v>0</v>
      </c>
      <c r="F70" s="390" t="n">
        <f aca="false">F16</f>
        <v>0</v>
      </c>
      <c r="G70" s="390" t="n">
        <f aca="false">G16</f>
        <v>0</v>
      </c>
      <c r="H70" s="390" t="n">
        <f aca="false">H16</f>
        <v>0</v>
      </c>
      <c r="I70" s="390" t="n">
        <f aca="false">I16</f>
        <v>0</v>
      </c>
      <c r="J70" s="390" t="n">
        <f aca="false">J16</f>
        <v>0</v>
      </c>
      <c r="K70" s="390" t="n">
        <f aca="false">K16</f>
        <v>0</v>
      </c>
      <c r="L70" s="390" t="n">
        <f aca="false">L16</f>
        <v>0</v>
      </c>
      <c r="M70" s="390" t="n">
        <f aca="false">M16</f>
        <v>0</v>
      </c>
      <c r="N70" s="390" t="n">
        <f aca="false">N16</f>
        <v>0</v>
      </c>
      <c r="O70" s="390" t="n">
        <f aca="false">O16</f>
        <v>0</v>
      </c>
      <c r="Q70" s="391"/>
      <c r="R70" s="392" t="s">
        <v>491</v>
      </c>
      <c r="S70" s="392"/>
      <c r="T70" s="392"/>
      <c r="U70" s="392"/>
      <c r="V70" s="297"/>
    </row>
    <row r="71" customFormat="false" ht="17.25" hidden="false" customHeight="true" outlineLevel="0" collapsed="false">
      <c r="C71" s="346" t="str">
        <f aca="false">C17</f>
        <v>Unità di misura</v>
      </c>
      <c r="D71" s="346" t="n">
        <f aca="false">D17</f>
        <v>0</v>
      </c>
      <c r="E71" s="346" t="n">
        <f aca="false">E17</f>
        <v>0</v>
      </c>
      <c r="F71" s="346" t="n">
        <f aca="false">F17</f>
        <v>0</v>
      </c>
      <c r="G71" s="346" t="n">
        <f aca="false">G17</f>
        <v>0</v>
      </c>
      <c r="H71" s="346" t="n">
        <f aca="false">H17</f>
        <v>0</v>
      </c>
      <c r="I71" s="346" t="n">
        <f aca="false">I17</f>
        <v>0</v>
      </c>
      <c r="J71" s="346" t="n">
        <f aca="false">J17</f>
        <v>0</v>
      </c>
      <c r="K71" s="346" t="n">
        <f aca="false">K17</f>
        <v>0</v>
      </c>
      <c r="L71" s="346" t="n">
        <f aca="false">L17</f>
        <v>0</v>
      </c>
      <c r="M71" s="346" t="n">
        <f aca="false">M17</f>
        <v>0</v>
      </c>
      <c r="N71" s="346" t="n">
        <f aca="false">N17</f>
        <v>0</v>
      </c>
      <c r="O71" s="346" t="n">
        <f aca="false">O17</f>
        <v>0</v>
      </c>
      <c r="R71" s="392"/>
      <c r="S71" s="392"/>
      <c r="T71" s="392"/>
      <c r="U71" s="392"/>
      <c r="V71" s="297"/>
    </row>
    <row r="72" customFormat="false" ht="13.5" hidden="false" customHeight="true" outlineLevel="0" collapsed="false">
      <c r="C72" s="346"/>
      <c r="D72" s="346"/>
      <c r="E72" s="393"/>
      <c r="F72" s="393"/>
      <c r="G72" s="393"/>
      <c r="H72" s="393"/>
      <c r="I72" s="393"/>
      <c r="J72" s="393"/>
      <c r="K72" s="393"/>
      <c r="L72" s="394"/>
      <c r="M72" s="346"/>
      <c r="N72" s="346"/>
      <c r="O72" s="393"/>
      <c r="R72" s="392"/>
      <c r="S72" s="392"/>
      <c r="T72" s="392"/>
      <c r="U72" s="392"/>
      <c r="V72" s="297"/>
    </row>
    <row r="73" customFormat="false" ht="13.5" hidden="false" customHeight="true" outlineLevel="0" collapsed="false">
      <c r="C73" s="395" t="s">
        <v>492</v>
      </c>
      <c r="D73" s="66"/>
      <c r="E73" s="66"/>
      <c r="F73" s="66"/>
      <c r="G73" s="66"/>
      <c r="H73" s="66"/>
      <c r="I73" s="66"/>
      <c r="J73" s="66"/>
      <c r="K73" s="66"/>
      <c r="L73" s="66"/>
      <c r="M73" s="66"/>
      <c r="N73" s="66"/>
      <c r="O73" s="66"/>
      <c r="R73" s="392"/>
      <c r="S73" s="392"/>
      <c r="T73" s="392"/>
      <c r="U73" s="392"/>
      <c r="V73" s="297"/>
    </row>
    <row r="74" customFormat="false" ht="13.5" hidden="false" customHeight="true" outlineLevel="0" collapsed="false">
      <c r="C74" s="395" t="s">
        <v>493</v>
      </c>
      <c r="D74" s="66"/>
      <c r="E74" s="66"/>
      <c r="F74" s="66"/>
      <c r="G74" s="66"/>
      <c r="H74" s="66"/>
      <c r="I74" s="66"/>
      <c r="J74" s="66"/>
      <c r="K74" s="66"/>
      <c r="L74" s="66"/>
      <c r="M74" s="66"/>
      <c r="N74" s="66"/>
      <c r="O74" s="66"/>
      <c r="R74" s="392"/>
      <c r="S74" s="392"/>
      <c r="T74" s="392"/>
      <c r="U74" s="392"/>
      <c r="V74" s="297"/>
    </row>
    <row r="75" customFormat="false" ht="13.5" hidden="false" customHeight="true" outlineLevel="0" collapsed="false">
      <c r="C75" s="395" t="s">
        <v>494</v>
      </c>
      <c r="D75" s="66"/>
      <c r="E75" s="66"/>
      <c r="F75" s="66"/>
      <c r="G75" s="66"/>
      <c r="H75" s="66"/>
      <c r="I75" s="66"/>
      <c r="J75" s="66"/>
      <c r="K75" s="66"/>
      <c r="L75" s="66"/>
      <c r="M75" s="66"/>
      <c r="N75" s="66"/>
      <c r="O75" s="66"/>
      <c r="R75" s="392"/>
      <c r="S75" s="392"/>
      <c r="T75" s="392"/>
      <c r="U75" s="392"/>
      <c r="V75" s="297"/>
    </row>
    <row r="76" customFormat="false" ht="13.5" hidden="false" customHeight="true" outlineLevel="0" collapsed="false">
      <c r="C76" s="395" t="s">
        <v>495</v>
      </c>
      <c r="D76" s="66"/>
      <c r="E76" s="66"/>
      <c r="F76" s="66"/>
      <c r="G76" s="66"/>
      <c r="H76" s="66"/>
      <c r="I76" s="66"/>
      <c r="J76" s="66"/>
      <c r="K76" s="66"/>
      <c r="L76" s="66"/>
      <c r="M76" s="66"/>
      <c r="N76" s="66"/>
      <c r="O76" s="66"/>
      <c r="R76" s="392"/>
      <c r="S76" s="392"/>
      <c r="T76" s="392"/>
      <c r="U76" s="392"/>
      <c r="V76" s="297"/>
    </row>
    <row r="77" customFormat="false" ht="13.5" hidden="false" customHeight="true" outlineLevel="0" collapsed="false">
      <c r="C77" s="395" t="s">
        <v>113</v>
      </c>
      <c r="D77" s="66"/>
      <c r="E77" s="66"/>
      <c r="F77" s="66"/>
      <c r="G77" s="66"/>
      <c r="H77" s="66"/>
      <c r="I77" s="66"/>
      <c r="J77" s="66"/>
      <c r="K77" s="66"/>
      <c r="L77" s="66"/>
      <c r="M77" s="66"/>
      <c r="N77" s="66"/>
      <c r="O77" s="66"/>
      <c r="R77" s="392"/>
      <c r="S77" s="392"/>
      <c r="T77" s="392"/>
      <c r="U77" s="392"/>
      <c r="V77" s="297"/>
    </row>
    <row r="78" customFormat="false" ht="13.5" hidden="false" customHeight="true" outlineLevel="0" collapsed="false">
      <c r="C78" s="52"/>
      <c r="D78" s="396"/>
      <c r="E78" s="393"/>
      <c r="F78" s="393"/>
      <c r="G78" s="393"/>
      <c r="H78" s="393"/>
      <c r="I78" s="393"/>
      <c r="J78" s="393"/>
      <c r="K78" s="393"/>
      <c r="L78" s="394"/>
      <c r="M78" s="346"/>
      <c r="N78" s="346"/>
      <c r="O78" s="393"/>
      <c r="R78" s="392"/>
      <c r="S78" s="392"/>
      <c r="T78" s="392"/>
      <c r="U78" s="392"/>
      <c r="V78" s="297"/>
    </row>
    <row r="79" customFormat="false" ht="13.5" hidden="false" customHeight="true" outlineLevel="0" collapsed="false">
      <c r="C79" s="369" t="s">
        <v>496</v>
      </c>
      <c r="D79" s="397" t="n">
        <f aca="false">SUM(D73:D78)</f>
        <v>0</v>
      </c>
      <c r="E79" s="397" t="n">
        <f aca="false">SUM(E73:E78)</f>
        <v>0</v>
      </c>
      <c r="F79" s="397" t="n">
        <f aca="false">SUM(F73:F78)</f>
        <v>0</v>
      </c>
      <c r="G79" s="397" t="n">
        <f aca="false">SUM(G73:G78)</f>
        <v>0</v>
      </c>
      <c r="H79" s="397" t="n">
        <f aca="false">SUM(H73:H78)</f>
        <v>0</v>
      </c>
      <c r="I79" s="397" t="n">
        <f aca="false">SUM(I73:I78)</f>
        <v>0</v>
      </c>
      <c r="J79" s="397" t="n">
        <f aca="false">SUM(J73:J78)</f>
        <v>0</v>
      </c>
      <c r="K79" s="397" t="n">
        <f aca="false">SUM(K73:K78)</f>
        <v>0</v>
      </c>
      <c r="L79" s="397" t="n">
        <f aca="false">SUM(L73:L78)</f>
        <v>0</v>
      </c>
      <c r="M79" s="397" t="n">
        <f aca="false">SUM(M73:M78)</f>
        <v>0</v>
      </c>
      <c r="N79" s="397" t="n">
        <f aca="false">SUM(N73:N78)</f>
        <v>0</v>
      </c>
      <c r="O79" s="397" t="n">
        <f aca="false">SUM(O73:O78)</f>
        <v>0</v>
      </c>
      <c r="R79" s="392"/>
      <c r="S79" s="392"/>
      <c r="T79" s="392"/>
      <c r="U79" s="392"/>
      <c r="V79" s="297"/>
    </row>
    <row r="80" customFormat="false" ht="15" hidden="false" customHeight="false" outlineLevel="0" collapsed="false">
      <c r="C80" s="349"/>
      <c r="D80" s="387"/>
      <c r="E80" s="387"/>
      <c r="F80" s="387"/>
      <c r="G80" s="387"/>
      <c r="H80" s="387"/>
      <c r="I80" s="387"/>
      <c r="J80" s="387"/>
      <c r="K80" s="387"/>
      <c r="L80" s="387"/>
      <c r="M80" s="387"/>
      <c r="N80" s="387"/>
      <c r="O80" s="387"/>
      <c r="R80" s="392"/>
      <c r="S80" s="392"/>
      <c r="T80" s="392"/>
      <c r="U80" s="392"/>
      <c r="V80" s="297"/>
    </row>
    <row r="81" customFormat="false" ht="15" hidden="false" customHeight="false" outlineLevel="0" collapsed="false">
      <c r="C81" s="349"/>
      <c r="D81" s="387"/>
      <c r="E81" s="387"/>
      <c r="F81" s="387"/>
      <c r="G81" s="387"/>
      <c r="H81" s="387"/>
      <c r="I81" s="387"/>
      <c r="J81" s="387"/>
      <c r="K81" s="387"/>
      <c r="L81" s="387"/>
      <c r="M81" s="387"/>
      <c r="N81" s="387"/>
      <c r="O81" s="387"/>
      <c r="R81" s="392"/>
      <c r="S81" s="392"/>
      <c r="T81" s="392"/>
      <c r="U81" s="392"/>
      <c r="V81" s="297"/>
    </row>
    <row r="82" customFormat="false" ht="19.7" hidden="false" customHeight="false" outlineLevel="0" collapsed="false">
      <c r="C82" s="389" t="str">
        <f aca="false">R125</f>
        <v>Vendita negozi</v>
      </c>
      <c r="M82" s="387"/>
      <c r="N82" s="387"/>
      <c r="O82" s="387"/>
      <c r="R82" s="392"/>
      <c r="S82" s="392"/>
      <c r="T82" s="392"/>
      <c r="U82" s="392"/>
      <c r="V82" s="297"/>
    </row>
    <row r="83" customFormat="false" ht="16.5" hidden="false" customHeight="true" outlineLevel="0" collapsed="false">
      <c r="D83" s="343"/>
      <c r="E83" s="344"/>
      <c r="F83" s="344"/>
      <c r="G83" s="344"/>
      <c r="H83" s="344"/>
      <c r="I83" s="344"/>
      <c r="J83" s="344"/>
      <c r="K83" s="344"/>
      <c r="L83" s="344"/>
      <c r="M83" s="387"/>
      <c r="N83" s="387"/>
      <c r="O83" s="387"/>
      <c r="R83" s="392"/>
      <c r="S83" s="392"/>
      <c r="T83" s="392"/>
      <c r="U83" s="392"/>
      <c r="V83" s="297"/>
    </row>
    <row r="84" customFormat="false" ht="66.75" hidden="false" customHeight="true" outlineLevel="0" collapsed="false">
      <c r="C84" s="346" t="str">
        <f aca="false">C70</f>
        <v>Nome del Prodotto o del Servizio</v>
      </c>
      <c r="D84" s="390" t="n">
        <f aca="false">D70</f>
        <v>0</v>
      </c>
      <c r="E84" s="390" t="n">
        <f aca="false">E70</f>
        <v>0</v>
      </c>
      <c r="F84" s="390" t="n">
        <f aca="false">F70</f>
        <v>0</v>
      </c>
      <c r="G84" s="390" t="n">
        <f aca="false">G70</f>
        <v>0</v>
      </c>
      <c r="H84" s="390" t="n">
        <f aca="false">H70</f>
        <v>0</v>
      </c>
      <c r="I84" s="390" t="n">
        <f aca="false">I70</f>
        <v>0</v>
      </c>
      <c r="J84" s="390" t="n">
        <f aca="false">J70</f>
        <v>0</v>
      </c>
      <c r="K84" s="390" t="n">
        <f aca="false">K70</f>
        <v>0</v>
      </c>
      <c r="L84" s="390" t="n">
        <f aca="false">L70</f>
        <v>0</v>
      </c>
      <c r="M84" s="390" t="n">
        <f aca="false">M70</f>
        <v>0</v>
      </c>
      <c r="N84" s="398" t="n">
        <f aca="false">N70</f>
        <v>0</v>
      </c>
      <c r="O84" s="390" t="n">
        <f aca="false">O70</f>
        <v>0</v>
      </c>
      <c r="R84" s="392"/>
      <c r="S84" s="392"/>
      <c r="T84" s="392"/>
      <c r="U84" s="392"/>
      <c r="V84" s="297"/>
    </row>
    <row r="85" customFormat="false" ht="20.25" hidden="false" customHeight="true" outlineLevel="0" collapsed="false">
      <c r="C85" s="346" t="str">
        <f aca="false">C71</f>
        <v>Unità di misura</v>
      </c>
      <c r="D85" s="301" t="n">
        <f aca="false">D71</f>
        <v>0</v>
      </c>
      <c r="E85" s="301" t="n">
        <f aca="false">E71</f>
        <v>0</v>
      </c>
      <c r="F85" s="301" t="n">
        <f aca="false">F71</f>
        <v>0</v>
      </c>
      <c r="G85" s="301" t="n">
        <f aca="false">G71</f>
        <v>0</v>
      </c>
      <c r="H85" s="301" t="n">
        <f aca="false">H71</f>
        <v>0</v>
      </c>
      <c r="I85" s="301" t="n">
        <f aca="false">I71</f>
        <v>0</v>
      </c>
      <c r="J85" s="301" t="n">
        <f aca="false">J71</f>
        <v>0</v>
      </c>
      <c r="K85" s="301" t="n">
        <f aca="false">K71</f>
        <v>0</v>
      </c>
      <c r="L85" s="301" t="n">
        <f aca="false">L71</f>
        <v>0</v>
      </c>
      <c r="M85" s="301" t="n">
        <f aca="false">M71</f>
        <v>0</v>
      </c>
      <c r="N85" s="301" t="n">
        <f aca="false">N71</f>
        <v>0</v>
      </c>
      <c r="O85" s="301" t="n">
        <f aca="false">O71</f>
        <v>0</v>
      </c>
      <c r="R85" s="392"/>
      <c r="S85" s="392"/>
      <c r="T85" s="392"/>
      <c r="U85" s="392"/>
      <c r="V85" s="297"/>
    </row>
    <row r="86" customFormat="false" ht="13.5" hidden="false" customHeight="true" outlineLevel="0" collapsed="false">
      <c r="C86" s="346"/>
      <c r="D86" s="301"/>
      <c r="E86" s="399"/>
      <c r="F86" s="399"/>
      <c r="G86" s="399"/>
      <c r="H86" s="399"/>
      <c r="I86" s="399"/>
      <c r="J86" s="399"/>
      <c r="K86" s="399"/>
      <c r="L86" s="400"/>
      <c r="M86" s="301"/>
      <c r="N86" s="301"/>
      <c r="O86" s="399"/>
      <c r="R86" s="392"/>
      <c r="S86" s="392"/>
      <c r="T86" s="392"/>
      <c r="U86" s="392"/>
      <c r="V86" s="297"/>
    </row>
    <row r="87" customFormat="false" ht="13.5" hidden="false" customHeight="true" outlineLevel="0" collapsed="false">
      <c r="C87" s="395" t="s">
        <v>492</v>
      </c>
      <c r="D87" s="66"/>
      <c r="E87" s="66"/>
      <c r="F87" s="66"/>
      <c r="G87" s="66"/>
      <c r="H87" s="66"/>
      <c r="I87" s="66"/>
      <c r="J87" s="66"/>
      <c r="K87" s="66"/>
      <c r="L87" s="66"/>
      <c r="M87" s="66"/>
      <c r="N87" s="66"/>
      <c r="O87" s="66"/>
      <c r="R87" s="392"/>
      <c r="S87" s="392"/>
      <c r="T87" s="392"/>
      <c r="U87" s="392"/>
      <c r="V87" s="297"/>
    </row>
    <row r="88" customFormat="false" ht="13.5" hidden="false" customHeight="true" outlineLevel="0" collapsed="false">
      <c r="C88" s="395" t="s">
        <v>493</v>
      </c>
      <c r="D88" s="66"/>
      <c r="E88" s="66"/>
      <c r="F88" s="66"/>
      <c r="G88" s="66"/>
      <c r="H88" s="66"/>
      <c r="I88" s="66"/>
      <c r="J88" s="66"/>
      <c r="K88" s="66"/>
      <c r="L88" s="66"/>
      <c r="M88" s="66"/>
      <c r="N88" s="66"/>
      <c r="O88" s="66"/>
      <c r="R88" s="392"/>
      <c r="S88" s="392"/>
      <c r="T88" s="392"/>
      <c r="U88" s="392"/>
      <c r="V88" s="297"/>
    </row>
    <row r="89" customFormat="false" ht="13.5" hidden="false" customHeight="true" outlineLevel="0" collapsed="false">
      <c r="C89" s="395" t="s">
        <v>494</v>
      </c>
      <c r="D89" s="66"/>
      <c r="E89" s="66"/>
      <c r="F89" s="66"/>
      <c r="G89" s="66"/>
      <c r="H89" s="66"/>
      <c r="I89" s="66"/>
      <c r="J89" s="66"/>
      <c r="K89" s="66"/>
      <c r="L89" s="66"/>
      <c r="M89" s="66"/>
      <c r="N89" s="66"/>
      <c r="O89" s="66"/>
      <c r="R89" s="392"/>
      <c r="S89" s="392"/>
      <c r="T89" s="392"/>
      <c r="U89" s="392"/>
      <c r="V89" s="297"/>
    </row>
    <row r="90" customFormat="false" ht="13.5" hidden="false" customHeight="true" outlineLevel="0" collapsed="false">
      <c r="C90" s="395" t="s">
        <v>495</v>
      </c>
      <c r="D90" s="66"/>
      <c r="E90" s="66"/>
      <c r="F90" s="66"/>
      <c r="G90" s="66"/>
      <c r="H90" s="66"/>
      <c r="I90" s="66"/>
      <c r="J90" s="66"/>
      <c r="K90" s="66"/>
      <c r="L90" s="66"/>
      <c r="M90" s="66"/>
      <c r="N90" s="66"/>
      <c r="O90" s="66"/>
      <c r="R90" s="392"/>
      <c r="S90" s="392"/>
      <c r="T90" s="392"/>
      <c r="U90" s="392"/>
      <c r="V90" s="297"/>
    </row>
    <row r="91" customFormat="false" ht="13.5" hidden="false" customHeight="true" outlineLevel="0" collapsed="false">
      <c r="C91" s="395" t="s">
        <v>113</v>
      </c>
      <c r="D91" s="66"/>
      <c r="E91" s="66"/>
      <c r="F91" s="66"/>
      <c r="G91" s="66"/>
      <c r="H91" s="66"/>
      <c r="I91" s="66"/>
      <c r="J91" s="66"/>
      <c r="K91" s="66"/>
      <c r="L91" s="66"/>
      <c r="M91" s="66"/>
      <c r="N91" s="66"/>
      <c r="O91" s="66"/>
      <c r="R91" s="392"/>
      <c r="S91" s="392"/>
      <c r="T91" s="392"/>
      <c r="U91" s="392"/>
      <c r="V91" s="297"/>
    </row>
    <row r="92" customFormat="false" ht="13.5" hidden="false" customHeight="true" outlineLevel="0" collapsed="false">
      <c r="C92" s="52"/>
      <c r="D92" s="346"/>
      <c r="E92" s="393"/>
      <c r="F92" s="393"/>
      <c r="G92" s="393"/>
      <c r="H92" s="393"/>
      <c r="I92" s="393"/>
      <c r="J92" s="393"/>
      <c r="K92" s="393"/>
      <c r="L92" s="394"/>
      <c r="M92" s="346"/>
      <c r="N92" s="346"/>
      <c r="O92" s="393"/>
      <c r="R92" s="392"/>
      <c r="S92" s="392"/>
      <c r="T92" s="392"/>
      <c r="U92" s="392"/>
      <c r="V92" s="297"/>
    </row>
    <row r="93" customFormat="false" ht="13.5" hidden="false" customHeight="true" outlineLevel="0" collapsed="false">
      <c r="C93" s="369" t="s">
        <v>496</v>
      </c>
      <c r="D93" s="397" t="n">
        <f aca="false">SUM(D87:D92)</f>
        <v>0</v>
      </c>
      <c r="E93" s="397" t="n">
        <f aca="false">SUM(E87:E92)</f>
        <v>0</v>
      </c>
      <c r="F93" s="397" t="n">
        <f aca="false">SUM(F87:F92)</f>
        <v>0</v>
      </c>
      <c r="G93" s="397" t="n">
        <f aca="false">SUM(G87:G92)</f>
        <v>0</v>
      </c>
      <c r="H93" s="397" t="n">
        <f aca="false">SUM(H87:H92)</f>
        <v>0</v>
      </c>
      <c r="I93" s="397" t="n">
        <f aca="false">SUM(I87:I92)</f>
        <v>0</v>
      </c>
      <c r="J93" s="397" t="n">
        <f aca="false">SUM(J87:J92)</f>
        <v>0</v>
      </c>
      <c r="K93" s="397" t="n">
        <f aca="false">SUM(K87:K92)</f>
        <v>0</v>
      </c>
      <c r="L93" s="397" t="n">
        <f aca="false">SUM(L87:L92)</f>
        <v>0</v>
      </c>
      <c r="M93" s="397" t="n">
        <f aca="false">SUM(M87:M92)</f>
        <v>0</v>
      </c>
      <c r="N93" s="397" t="n">
        <f aca="false">SUM(N87:N92)</f>
        <v>0</v>
      </c>
      <c r="O93" s="397" t="n">
        <f aca="false">SUM(O87:O92)</f>
        <v>0</v>
      </c>
      <c r="R93" s="392"/>
      <c r="S93" s="392"/>
      <c r="T93" s="392"/>
      <c r="U93" s="392"/>
      <c r="V93" s="297"/>
    </row>
    <row r="94" customFormat="false" ht="15" hidden="false" customHeight="false" outlineLevel="0" collapsed="false">
      <c r="C94" s="349"/>
      <c r="D94" s="387"/>
      <c r="E94" s="387"/>
      <c r="F94" s="387"/>
      <c r="G94" s="387"/>
      <c r="H94" s="387"/>
      <c r="I94" s="387"/>
      <c r="J94" s="387"/>
      <c r="K94" s="387"/>
      <c r="L94" s="387"/>
      <c r="M94" s="387"/>
      <c r="N94" s="387"/>
      <c r="O94" s="387"/>
      <c r="R94" s="392"/>
      <c r="S94" s="392"/>
      <c r="T94" s="392"/>
      <c r="U94" s="392"/>
      <c r="V94" s="297"/>
    </row>
    <row r="95" customFormat="false" ht="15" hidden="false" customHeight="false" outlineLevel="0" collapsed="false">
      <c r="C95" s="349"/>
      <c r="D95" s="387"/>
      <c r="E95" s="387"/>
      <c r="F95" s="387"/>
      <c r="G95" s="387"/>
      <c r="H95" s="387"/>
      <c r="I95" s="387"/>
      <c r="J95" s="387"/>
      <c r="K95" s="387"/>
      <c r="L95" s="387"/>
      <c r="M95" s="387"/>
      <c r="N95" s="387"/>
      <c r="O95" s="387"/>
      <c r="R95" s="392"/>
      <c r="S95" s="392"/>
      <c r="T95" s="392"/>
      <c r="U95" s="392"/>
      <c r="V95" s="297"/>
    </row>
    <row r="96" customFormat="false" ht="19.7" hidden="false" customHeight="false" outlineLevel="0" collapsed="false">
      <c r="C96" s="389" t="str">
        <f aca="false">R126</f>
        <v>Grossisti, cooperative GDO</v>
      </c>
      <c r="M96" s="387"/>
      <c r="N96" s="387"/>
      <c r="O96" s="387"/>
      <c r="R96" s="392"/>
      <c r="S96" s="392"/>
      <c r="T96" s="392"/>
      <c r="U96" s="392"/>
      <c r="V96" s="297"/>
    </row>
    <row r="97" customFormat="false" ht="16.5" hidden="false" customHeight="true" outlineLevel="0" collapsed="false">
      <c r="D97" s="343"/>
      <c r="E97" s="344"/>
      <c r="F97" s="344"/>
      <c r="G97" s="344"/>
      <c r="H97" s="344"/>
      <c r="I97" s="344"/>
      <c r="J97" s="344"/>
      <c r="K97" s="344"/>
      <c r="L97" s="344"/>
      <c r="M97" s="387"/>
      <c r="N97" s="387"/>
      <c r="O97" s="387"/>
      <c r="R97" s="392"/>
      <c r="S97" s="392"/>
      <c r="T97" s="392"/>
      <c r="U97" s="392"/>
      <c r="V97" s="297"/>
    </row>
    <row r="98" customFormat="false" ht="66" hidden="false" customHeight="true" outlineLevel="0" collapsed="false">
      <c r="C98" s="346" t="str">
        <f aca="false">C84</f>
        <v>Nome del Prodotto o del Servizio</v>
      </c>
      <c r="D98" s="390" t="n">
        <f aca="false">D84</f>
        <v>0</v>
      </c>
      <c r="E98" s="390" t="n">
        <f aca="false">E84</f>
        <v>0</v>
      </c>
      <c r="F98" s="390" t="n">
        <f aca="false">F84</f>
        <v>0</v>
      </c>
      <c r="G98" s="390" t="n">
        <f aca="false">G84</f>
        <v>0</v>
      </c>
      <c r="H98" s="390" t="n">
        <f aca="false">H84</f>
        <v>0</v>
      </c>
      <c r="I98" s="390" t="n">
        <f aca="false">I84</f>
        <v>0</v>
      </c>
      <c r="J98" s="390" t="n">
        <f aca="false">J84</f>
        <v>0</v>
      </c>
      <c r="K98" s="390" t="n">
        <f aca="false">K84</f>
        <v>0</v>
      </c>
      <c r="L98" s="390" t="n">
        <f aca="false">L84</f>
        <v>0</v>
      </c>
      <c r="M98" s="390" t="n">
        <f aca="false">M84</f>
        <v>0</v>
      </c>
      <c r="N98" s="398" t="n">
        <f aca="false">N84</f>
        <v>0</v>
      </c>
      <c r="O98" s="390" t="n">
        <f aca="false">O84</f>
        <v>0</v>
      </c>
      <c r="R98" s="392"/>
      <c r="S98" s="392"/>
      <c r="T98" s="392"/>
      <c r="U98" s="392"/>
      <c r="V98" s="297"/>
    </row>
    <row r="99" customFormat="false" ht="15" hidden="false" customHeight="false" outlineLevel="0" collapsed="false">
      <c r="C99" s="346" t="str">
        <f aca="false">C85</f>
        <v>Unità di misura</v>
      </c>
      <c r="D99" s="346" t="n">
        <f aca="false">D85</f>
        <v>0</v>
      </c>
      <c r="E99" s="346" t="n">
        <f aca="false">E85</f>
        <v>0</v>
      </c>
      <c r="F99" s="346" t="n">
        <f aca="false">F85</f>
        <v>0</v>
      </c>
      <c r="G99" s="346" t="n">
        <f aca="false">G85</f>
        <v>0</v>
      </c>
      <c r="H99" s="346" t="n">
        <f aca="false">H85</f>
        <v>0</v>
      </c>
      <c r="I99" s="346" t="n">
        <f aca="false">I85</f>
        <v>0</v>
      </c>
      <c r="J99" s="346" t="n">
        <f aca="false">J85</f>
        <v>0</v>
      </c>
      <c r="K99" s="346" t="n">
        <f aca="false">K85</f>
        <v>0</v>
      </c>
      <c r="L99" s="346" t="n">
        <f aca="false">L85</f>
        <v>0</v>
      </c>
      <c r="M99" s="346" t="n">
        <f aca="false">M85</f>
        <v>0</v>
      </c>
      <c r="N99" s="346" t="n">
        <f aca="false">N85</f>
        <v>0</v>
      </c>
      <c r="O99" s="346" t="n">
        <f aca="false">O85</f>
        <v>0</v>
      </c>
      <c r="R99" s="392"/>
      <c r="S99" s="392"/>
      <c r="T99" s="392"/>
      <c r="U99" s="392"/>
      <c r="V99" s="297"/>
    </row>
    <row r="100" customFormat="false" ht="15" hidden="false" customHeight="false" outlineLevel="0" collapsed="false">
      <c r="C100" s="346"/>
      <c r="D100" s="346"/>
      <c r="E100" s="393"/>
      <c r="F100" s="393"/>
      <c r="G100" s="393"/>
      <c r="H100" s="393"/>
      <c r="I100" s="393"/>
      <c r="J100" s="393"/>
      <c r="K100" s="393"/>
      <c r="L100" s="394"/>
      <c r="M100" s="346"/>
      <c r="N100" s="346"/>
      <c r="O100" s="393"/>
      <c r="R100" s="392"/>
      <c r="S100" s="392"/>
      <c r="T100" s="392"/>
      <c r="U100" s="392"/>
      <c r="V100" s="297"/>
    </row>
    <row r="101" customFormat="false" ht="13.5" hidden="false" customHeight="true" outlineLevel="0" collapsed="false">
      <c r="C101" s="395" t="s">
        <v>492</v>
      </c>
      <c r="D101" s="66"/>
      <c r="E101" s="66"/>
      <c r="F101" s="66"/>
      <c r="G101" s="66"/>
      <c r="H101" s="66"/>
      <c r="I101" s="66"/>
      <c r="J101" s="66"/>
      <c r="K101" s="66"/>
      <c r="L101" s="66"/>
      <c r="M101" s="66"/>
      <c r="N101" s="66"/>
      <c r="O101" s="66"/>
      <c r="R101" s="392"/>
      <c r="S101" s="392"/>
      <c r="T101" s="392"/>
      <c r="U101" s="392"/>
      <c r="V101" s="297"/>
    </row>
    <row r="102" customFormat="false" ht="13.5" hidden="false" customHeight="true" outlineLevel="0" collapsed="false">
      <c r="C102" s="395" t="s">
        <v>493</v>
      </c>
      <c r="D102" s="66"/>
      <c r="E102" s="66"/>
      <c r="F102" s="66"/>
      <c r="G102" s="66"/>
      <c r="H102" s="66"/>
      <c r="I102" s="66"/>
      <c r="J102" s="66"/>
      <c r="K102" s="66"/>
      <c r="L102" s="66"/>
      <c r="M102" s="66"/>
      <c r="N102" s="66"/>
      <c r="O102" s="66"/>
      <c r="R102" s="392"/>
      <c r="S102" s="392"/>
      <c r="T102" s="392"/>
      <c r="U102" s="392"/>
      <c r="V102" s="297"/>
      <c r="AB102" s="91"/>
      <c r="AC102" s="91"/>
      <c r="AD102" s="91"/>
      <c r="AE102" s="91"/>
      <c r="AF102" s="123"/>
      <c r="AG102" s="123"/>
    </row>
    <row r="103" customFormat="false" ht="13.5" hidden="false" customHeight="true" outlineLevel="0" collapsed="false">
      <c r="C103" s="395" t="s">
        <v>494</v>
      </c>
      <c r="D103" s="66"/>
      <c r="E103" s="66"/>
      <c r="F103" s="66"/>
      <c r="G103" s="66"/>
      <c r="H103" s="66"/>
      <c r="I103" s="66"/>
      <c r="J103" s="66"/>
      <c r="K103" s="66"/>
      <c r="L103" s="66"/>
      <c r="M103" s="66"/>
      <c r="N103" s="66"/>
      <c r="O103" s="66"/>
      <c r="R103" s="392"/>
      <c r="S103" s="392"/>
      <c r="T103" s="392"/>
      <c r="U103" s="392"/>
      <c r="V103" s="297"/>
      <c r="AB103" s="297"/>
      <c r="AC103" s="123"/>
      <c r="AD103" s="123"/>
      <c r="AE103" s="123"/>
      <c r="AF103" s="123"/>
      <c r="AG103" s="123"/>
    </row>
    <row r="104" customFormat="false" ht="13.5" hidden="false" customHeight="true" outlineLevel="0" collapsed="false">
      <c r="C104" s="395" t="s">
        <v>495</v>
      </c>
      <c r="D104" s="66"/>
      <c r="E104" s="66"/>
      <c r="F104" s="66"/>
      <c r="G104" s="66"/>
      <c r="H104" s="66"/>
      <c r="I104" s="66"/>
      <c r="J104" s="66"/>
      <c r="K104" s="66"/>
      <c r="L104" s="66"/>
      <c r="M104" s="66"/>
      <c r="N104" s="66"/>
      <c r="O104" s="66"/>
      <c r="V104" s="297"/>
      <c r="AC104" s="345"/>
      <c r="AD104" s="345"/>
      <c r="AE104" s="345"/>
      <c r="AF104" s="345"/>
      <c r="AG104" s="345"/>
    </row>
    <row r="105" customFormat="false" ht="13.5" hidden="false" customHeight="true" outlineLevel="0" collapsed="false">
      <c r="C105" s="395" t="s">
        <v>113</v>
      </c>
      <c r="D105" s="66"/>
      <c r="E105" s="66"/>
      <c r="F105" s="66"/>
      <c r="G105" s="66"/>
      <c r="H105" s="66"/>
      <c r="I105" s="66"/>
      <c r="J105" s="66"/>
      <c r="K105" s="66"/>
      <c r="L105" s="66"/>
      <c r="M105" s="66"/>
      <c r="N105" s="66"/>
      <c r="O105" s="66"/>
      <c r="AB105" s="297"/>
      <c r="AC105" s="315"/>
      <c r="AD105" s="315"/>
      <c r="AE105" s="315"/>
      <c r="AF105" s="315"/>
      <c r="AG105" s="315"/>
    </row>
    <row r="106" customFormat="false" ht="16.5" hidden="false" customHeight="true" outlineLevel="0" collapsed="false">
      <c r="C106" s="52"/>
      <c r="D106" s="346"/>
      <c r="E106" s="393"/>
      <c r="F106" s="393"/>
      <c r="G106" s="393"/>
      <c r="H106" s="393"/>
      <c r="I106" s="393"/>
      <c r="J106" s="393"/>
      <c r="K106" s="393"/>
      <c r="L106" s="394"/>
      <c r="M106" s="346"/>
      <c r="N106" s="346"/>
      <c r="O106" s="393"/>
      <c r="AB106" s="297"/>
      <c r="AC106" s="353"/>
      <c r="AD106" s="353"/>
      <c r="AE106" s="353"/>
      <c r="AF106" s="353"/>
      <c r="AG106" s="353"/>
    </row>
    <row r="107" customFormat="false" ht="16.5" hidden="false" customHeight="true" outlineLevel="0" collapsed="false">
      <c r="C107" s="369" t="s">
        <v>496</v>
      </c>
      <c r="D107" s="397" t="n">
        <f aca="false">SUM(D101:D106)</f>
        <v>0</v>
      </c>
      <c r="E107" s="397" t="n">
        <f aca="false">SUM(E101:E106)</f>
        <v>0</v>
      </c>
      <c r="F107" s="397" t="n">
        <f aca="false">SUM(F101:F106)</f>
        <v>0</v>
      </c>
      <c r="G107" s="397" t="n">
        <f aca="false">SUM(G101:G106)</f>
        <v>0</v>
      </c>
      <c r="H107" s="397" t="n">
        <f aca="false">SUM(H101:H106)</f>
        <v>0</v>
      </c>
      <c r="I107" s="397" t="n">
        <f aca="false">SUM(I101:I106)</f>
        <v>0</v>
      </c>
      <c r="J107" s="397" t="n">
        <f aca="false">SUM(J101:J106)</f>
        <v>0</v>
      </c>
      <c r="K107" s="397" t="n">
        <f aca="false">SUM(K101:K106)</f>
        <v>0</v>
      </c>
      <c r="L107" s="397" t="n">
        <f aca="false">SUM(L101:L106)</f>
        <v>0</v>
      </c>
      <c r="M107" s="397" t="n">
        <f aca="false">SUM(M101:M106)</f>
        <v>0</v>
      </c>
      <c r="N107" s="397" t="n">
        <f aca="false">SUM(N101:N106)</f>
        <v>0</v>
      </c>
      <c r="O107" s="397" t="n">
        <f aca="false">SUM(O101:O106)</f>
        <v>0</v>
      </c>
      <c r="AB107" s="297"/>
      <c r="AC107" s="353"/>
      <c r="AD107" s="353"/>
      <c r="AE107" s="353"/>
      <c r="AF107" s="353"/>
      <c r="AG107" s="353"/>
    </row>
    <row r="108" customFormat="false" ht="16.5" hidden="false" customHeight="true" outlineLevel="0" collapsed="false">
      <c r="C108" s="297"/>
      <c r="D108" s="391"/>
      <c r="E108" s="401"/>
      <c r="F108" s="401"/>
      <c r="G108" s="401"/>
      <c r="H108" s="401"/>
      <c r="I108" s="401"/>
      <c r="J108" s="401"/>
      <c r="K108" s="401"/>
      <c r="L108" s="386"/>
      <c r="M108" s="391"/>
      <c r="N108" s="391"/>
      <c r="O108" s="401"/>
      <c r="AB108" s="297"/>
      <c r="AC108" s="353"/>
      <c r="AD108" s="353"/>
      <c r="AE108" s="353"/>
      <c r="AF108" s="353"/>
      <c r="AG108" s="353"/>
    </row>
    <row r="109" customFormat="false" ht="16.5" hidden="false" customHeight="true" outlineLevel="0" collapsed="false">
      <c r="C109" s="297"/>
      <c r="D109" s="391"/>
      <c r="E109" s="401"/>
      <c r="F109" s="401"/>
      <c r="G109" s="401"/>
      <c r="H109" s="401"/>
      <c r="I109" s="401"/>
      <c r="J109" s="401"/>
      <c r="K109" s="401"/>
      <c r="L109" s="386"/>
      <c r="M109" s="391"/>
      <c r="N109" s="391"/>
      <c r="O109" s="401"/>
      <c r="AB109" s="297"/>
      <c r="AC109" s="353"/>
      <c r="AD109" s="353"/>
      <c r="AE109" s="353"/>
      <c r="AF109" s="353"/>
      <c r="AG109" s="353"/>
    </row>
    <row r="110" customFormat="false" ht="16.5" hidden="false" customHeight="true" outlineLevel="0" collapsed="false">
      <c r="C110" s="389" t="str">
        <f aca="false">R128</f>
        <v>Altro</v>
      </c>
      <c r="M110" s="387"/>
      <c r="N110" s="387"/>
      <c r="O110" s="387"/>
      <c r="AB110" s="297"/>
      <c r="AC110" s="353"/>
      <c r="AD110" s="353"/>
      <c r="AE110" s="353"/>
      <c r="AF110" s="353"/>
      <c r="AG110" s="353"/>
    </row>
    <row r="111" customFormat="false" ht="16.5" hidden="false" customHeight="true" outlineLevel="0" collapsed="false">
      <c r="D111" s="343"/>
      <c r="E111" s="344"/>
      <c r="F111" s="344"/>
      <c r="G111" s="344"/>
      <c r="H111" s="344"/>
      <c r="I111" s="344"/>
      <c r="J111" s="344"/>
      <c r="K111" s="344"/>
      <c r="L111" s="344"/>
      <c r="M111" s="387"/>
      <c r="N111" s="387"/>
      <c r="O111" s="387"/>
      <c r="AB111" s="297"/>
      <c r="AC111" s="353"/>
      <c r="AD111" s="353"/>
      <c r="AE111" s="353"/>
      <c r="AF111" s="353"/>
      <c r="AG111" s="353"/>
    </row>
    <row r="112" customFormat="false" ht="61.5" hidden="false" customHeight="true" outlineLevel="0" collapsed="false">
      <c r="C112" s="346" t="str">
        <f aca="false">C98</f>
        <v>Nome del Prodotto o del Servizio</v>
      </c>
      <c r="D112" s="390" t="n">
        <f aca="false">D98</f>
        <v>0</v>
      </c>
      <c r="E112" s="390" t="n">
        <f aca="false">E98</f>
        <v>0</v>
      </c>
      <c r="F112" s="390" t="n">
        <f aca="false">F98</f>
        <v>0</v>
      </c>
      <c r="G112" s="390" t="n">
        <f aca="false">G98</f>
        <v>0</v>
      </c>
      <c r="H112" s="390" t="n">
        <f aca="false">H98</f>
        <v>0</v>
      </c>
      <c r="I112" s="390" t="n">
        <f aca="false">I98</f>
        <v>0</v>
      </c>
      <c r="J112" s="390" t="n">
        <f aca="false">J98</f>
        <v>0</v>
      </c>
      <c r="K112" s="390" t="n">
        <f aca="false">K98</f>
        <v>0</v>
      </c>
      <c r="L112" s="390" t="n">
        <f aca="false">L98</f>
        <v>0</v>
      </c>
      <c r="M112" s="390" t="n">
        <f aca="false">M98</f>
        <v>0</v>
      </c>
      <c r="N112" s="398" t="n">
        <f aca="false">N98</f>
        <v>0</v>
      </c>
      <c r="O112" s="390" t="n">
        <f aca="false">O98</f>
        <v>0</v>
      </c>
      <c r="AB112" s="297"/>
      <c r="AC112" s="353"/>
      <c r="AD112" s="353"/>
      <c r="AE112" s="353"/>
      <c r="AF112" s="353"/>
      <c r="AG112" s="353"/>
    </row>
    <row r="113" customFormat="false" ht="16.5" hidden="false" customHeight="true" outlineLevel="0" collapsed="false">
      <c r="C113" s="346" t="str">
        <f aca="false">C99</f>
        <v>Unità di misura</v>
      </c>
      <c r="D113" s="346" t="n">
        <f aca="false">D99</f>
        <v>0</v>
      </c>
      <c r="E113" s="346" t="n">
        <f aca="false">E99</f>
        <v>0</v>
      </c>
      <c r="F113" s="346" t="n">
        <f aca="false">F99</f>
        <v>0</v>
      </c>
      <c r="G113" s="346" t="n">
        <f aca="false">G99</f>
        <v>0</v>
      </c>
      <c r="H113" s="346" t="n">
        <f aca="false">H99</f>
        <v>0</v>
      </c>
      <c r="I113" s="346" t="n">
        <f aca="false">I99</f>
        <v>0</v>
      </c>
      <c r="J113" s="346" t="n">
        <f aca="false">J99</f>
        <v>0</v>
      </c>
      <c r="K113" s="346" t="n">
        <f aca="false">K99</f>
        <v>0</v>
      </c>
      <c r="L113" s="346" t="n">
        <f aca="false">L99</f>
        <v>0</v>
      </c>
      <c r="M113" s="346" t="n">
        <f aca="false">M99</f>
        <v>0</v>
      </c>
      <c r="N113" s="346" t="n">
        <f aca="false">N99</f>
        <v>0</v>
      </c>
      <c r="O113" s="346" t="n">
        <f aca="false">O99</f>
        <v>0</v>
      </c>
      <c r="AB113" s="297"/>
      <c r="AC113" s="353"/>
      <c r="AD113" s="353"/>
      <c r="AE113" s="353"/>
      <c r="AF113" s="353"/>
      <c r="AG113" s="353"/>
    </row>
    <row r="114" customFormat="false" ht="13.5" hidden="false" customHeight="true" outlineLevel="0" collapsed="false">
      <c r="C114" s="346"/>
      <c r="D114" s="346"/>
      <c r="E114" s="393"/>
      <c r="F114" s="393"/>
      <c r="G114" s="393"/>
      <c r="H114" s="393"/>
      <c r="I114" s="393"/>
      <c r="J114" s="393"/>
      <c r="K114" s="393"/>
      <c r="L114" s="394"/>
      <c r="M114" s="346"/>
      <c r="N114" s="346"/>
      <c r="O114" s="393"/>
      <c r="AB114" s="297"/>
      <c r="AC114" s="353"/>
      <c r="AD114" s="353"/>
      <c r="AE114" s="353"/>
      <c r="AF114" s="353"/>
      <c r="AG114" s="353"/>
    </row>
    <row r="115" customFormat="false" ht="13.5" hidden="false" customHeight="true" outlineLevel="0" collapsed="false">
      <c r="C115" s="395" t="s">
        <v>492</v>
      </c>
      <c r="D115" s="66"/>
      <c r="E115" s="66"/>
      <c r="F115" s="66"/>
      <c r="G115" s="66"/>
      <c r="H115" s="66"/>
      <c r="I115" s="66"/>
      <c r="J115" s="66"/>
      <c r="K115" s="66"/>
      <c r="L115" s="66"/>
      <c r="M115" s="66"/>
      <c r="N115" s="66"/>
      <c r="O115" s="66"/>
      <c r="AB115" s="297"/>
      <c r="AC115" s="353"/>
      <c r="AD115" s="353"/>
      <c r="AE115" s="353"/>
      <c r="AF115" s="353"/>
      <c r="AG115" s="353"/>
    </row>
    <row r="116" customFormat="false" ht="13.5" hidden="false" customHeight="true" outlineLevel="0" collapsed="false">
      <c r="C116" s="395" t="s">
        <v>493</v>
      </c>
      <c r="D116" s="66"/>
      <c r="E116" s="66"/>
      <c r="F116" s="66"/>
      <c r="G116" s="66"/>
      <c r="H116" s="66"/>
      <c r="I116" s="66"/>
      <c r="J116" s="66"/>
      <c r="K116" s="66"/>
      <c r="L116" s="66"/>
      <c r="M116" s="66"/>
      <c r="N116" s="66"/>
      <c r="O116" s="66"/>
      <c r="AB116" s="297"/>
      <c r="AC116" s="353"/>
      <c r="AD116" s="353"/>
      <c r="AE116" s="353"/>
      <c r="AF116" s="353"/>
      <c r="AG116" s="353"/>
    </row>
    <row r="117" customFormat="false" ht="13.5" hidden="false" customHeight="true" outlineLevel="0" collapsed="false">
      <c r="C117" s="395" t="s">
        <v>494</v>
      </c>
      <c r="D117" s="66"/>
      <c r="E117" s="66"/>
      <c r="F117" s="66"/>
      <c r="G117" s="66"/>
      <c r="H117" s="66"/>
      <c r="I117" s="66"/>
      <c r="J117" s="66"/>
      <c r="K117" s="66"/>
      <c r="L117" s="66"/>
      <c r="M117" s="66"/>
      <c r="N117" s="66"/>
      <c r="O117" s="66"/>
      <c r="AB117" s="297"/>
      <c r="AC117" s="353"/>
      <c r="AD117" s="353"/>
      <c r="AE117" s="353"/>
      <c r="AF117" s="353"/>
      <c r="AG117" s="353"/>
    </row>
    <row r="118" customFormat="false" ht="13.5" hidden="false" customHeight="true" outlineLevel="0" collapsed="false">
      <c r="C118" s="395" t="s">
        <v>495</v>
      </c>
      <c r="D118" s="66"/>
      <c r="E118" s="66"/>
      <c r="F118" s="66"/>
      <c r="G118" s="66"/>
      <c r="H118" s="66"/>
      <c r="I118" s="66"/>
      <c r="J118" s="66"/>
      <c r="K118" s="66"/>
      <c r="L118" s="66"/>
      <c r="M118" s="66"/>
      <c r="N118" s="66"/>
      <c r="O118" s="66"/>
      <c r="AB118" s="297"/>
      <c r="AC118" s="353"/>
      <c r="AD118" s="353"/>
      <c r="AE118" s="353"/>
      <c r="AF118" s="353"/>
      <c r="AG118" s="353"/>
    </row>
    <row r="119" customFormat="false" ht="13.5" hidden="false" customHeight="true" outlineLevel="0" collapsed="false">
      <c r="C119" s="395" t="s">
        <v>113</v>
      </c>
      <c r="D119" s="66"/>
      <c r="E119" s="66"/>
      <c r="F119" s="66"/>
      <c r="G119" s="66"/>
      <c r="H119" s="66"/>
      <c r="I119" s="66"/>
      <c r="J119" s="66"/>
      <c r="K119" s="66"/>
      <c r="L119" s="66"/>
      <c r="M119" s="66"/>
      <c r="N119" s="66"/>
      <c r="O119" s="66"/>
      <c r="AB119" s="297"/>
      <c r="AC119" s="353"/>
      <c r="AD119" s="353"/>
      <c r="AE119" s="353"/>
      <c r="AF119" s="353"/>
      <c r="AG119" s="353"/>
    </row>
    <row r="120" customFormat="false" ht="13.5" hidden="false" customHeight="true" outlineLevel="0" collapsed="false">
      <c r="C120" s="52"/>
      <c r="D120" s="396"/>
      <c r="E120" s="393"/>
      <c r="F120" s="393"/>
      <c r="G120" s="393"/>
      <c r="H120" s="393"/>
      <c r="I120" s="393"/>
      <c r="J120" s="393"/>
      <c r="K120" s="393"/>
      <c r="L120" s="394"/>
      <c r="M120" s="346"/>
      <c r="N120" s="346"/>
      <c r="O120" s="393"/>
      <c r="AB120" s="297"/>
      <c r="AC120" s="353"/>
      <c r="AD120" s="353"/>
      <c r="AE120" s="353"/>
      <c r="AF120" s="353"/>
      <c r="AG120" s="353"/>
    </row>
    <row r="121" customFormat="false" ht="13.5" hidden="false" customHeight="true" outlineLevel="0" collapsed="false">
      <c r="C121" s="369" t="s">
        <v>496</v>
      </c>
      <c r="D121" s="397" t="n">
        <f aca="false">SUM(D115:D120)</f>
        <v>0</v>
      </c>
      <c r="E121" s="397" t="n">
        <f aca="false">SUM(E115:E120)</f>
        <v>0</v>
      </c>
      <c r="F121" s="397" t="n">
        <f aca="false">SUM(F115:F120)</f>
        <v>0</v>
      </c>
      <c r="G121" s="397" t="n">
        <f aca="false">SUM(G115:G120)</f>
        <v>0</v>
      </c>
      <c r="H121" s="397" t="n">
        <f aca="false">SUM(H115:H120)</f>
        <v>0</v>
      </c>
      <c r="I121" s="397" t="n">
        <f aca="false">SUM(I115:I120)</f>
        <v>0</v>
      </c>
      <c r="J121" s="397" t="n">
        <f aca="false">SUM(J115:J120)</f>
        <v>0</v>
      </c>
      <c r="K121" s="397" t="n">
        <f aca="false">SUM(K115:K120)</f>
        <v>0</v>
      </c>
      <c r="L121" s="397" t="n">
        <f aca="false">SUM(L115:L120)</f>
        <v>0</v>
      </c>
      <c r="M121" s="397" t="n">
        <f aca="false">SUM(M115:M120)</f>
        <v>0</v>
      </c>
      <c r="N121" s="397" t="n">
        <f aca="false">SUM(N115:N120)</f>
        <v>0</v>
      </c>
      <c r="O121" s="397" t="n">
        <f aca="false">SUM(O115:O120)</f>
        <v>0</v>
      </c>
      <c r="AB121" s="297"/>
      <c r="AC121" s="353"/>
      <c r="AD121" s="353"/>
      <c r="AE121" s="353"/>
      <c r="AF121" s="353"/>
      <c r="AG121" s="353"/>
    </row>
    <row r="122" customFormat="false" ht="16.5" hidden="false" customHeight="true" outlineLevel="0" collapsed="false">
      <c r="C122" s="297"/>
      <c r="D122" s="391"/>
      <c r="E122" s="401"/>
      <c r="F122" s="401"/>
      <c r="G122" s="401"/>
      <c r="H122" s="401"/>
      <c r="I122" s="401"/>
      <c r="J122" s="401"/>
      <c r="K122" s="401"/>
      <c r="L122" s="386"/>
      <c r="M122" s="391"/>
      <c r="N122" s="391"/>
      <c r="O122" s="401"/>
      <c r="AB122" s="297"/>
      <c r="AC122" s="353"/>
      <c r="AD122" s="353"/>
      <c r="AE122" s="353"/>
      <c r="AF122" s="353"/>
      <c r="AG122" s="353"/>
    </row>
    <row r="123" customFormat="false" ht="16.5" hidden="true" customHeight="true" outlineLevel="0" collapsed="false">
      <c r="C123" s="297"/>
      <c r="D123" s="391"/>
      <c r="E123" s="401"/>
      <c r="F123" s="401"/>
      <c r="G123" s="401"/>
      <c r="H123" s="401"/>
      <c r="I123" s="401"/>
      <c r="J123" s="401"/>
      <c r="K123" s="401"/>
      <c r="L123" s="386"/>
      <c r="M123" s="391"/>
      <c r="N123" s="391"/>
      <c r="O123" s="401"/>
      <c r="AB123" s="297"/>
      <c r="AC123" s="353"/>
      <c r="AD123" s="353"/>
      <c r="AE123" s="353"/>
      <c r="AF123" s="353"/>
      <c r="AG123" s="353"/>
    </row>
    <row r="124" customFormat="false" ht="16.5" hidden="true" customHeight="true" outlineLevel="0" collapsed="false">
      <c r="C124" s="402" t="str">
        <f aca="false">R127</f>
        <v>Reimpiego aziendale</v>
      </c>
      <c r="D124" s="403"/>
      <c r="E124" s="403"/>
      <c r="F124" s="403"/>
      <c r="G124" s="403"/>
      <c r="H124" s="403"/>
      <c r="I124" s="403"/>
      <c r="J124" s="403"/>
      <c r="K124" s="403"/>
      <c r="L124" s="403"/>
      <c r="M124" s="404"/>
      <c r="N124" s="404"/>
      <c r="O124" s="404"/>
      <c r="R124" s="405" t="s">
        <v>412</v>
      </c>
      <c r="AB124" s="297"/>
      <c r="AC124" s="353"/>
      <c r="AD124" s="353"/>
      <c r="AE124" s="353"/>
      <c r="AF124" s="353"/>
      <c r="AG124" s="353"/>
    </row>
    <row r="125" customFormat="false" ht="16.5" hidden="true" customHeight="true" outlineLevel="0" collapsed="false">
      <c r="C125" s="406"/>
      <c r="D125" s="407"/>
      <c r="E125" s="408"/>
      <c r="F125" s="408"/>
      <c r="G125" s="408"/>
      <c r="H125" s="408"/>
      <c r="I125" s="408"/>
      <c r="J125" s="408"/>
      <c r="K125" s="408"/>
      <c r="L125" s="408"/>
      <c r="M125" s="404"/>
      <c r="N125" s="404"/>
      <c r="O125" s="404"/>
      <c r="R125" s="405" t="s">
        <v>413</v>
      </c>
      <c r="AB125" s="297"/>
      <c r="AC125" s="353"/>
      <c r="AD125" s="353"/>
      <c r="AE125" s="353"/>
      <c r="AF125" s="353"/>
      <c r="AG125" s="353"/>
    </row>
    <row r="126" customFormat="false" ht="63.75" hidden="true" customHeight="true" outlineLevel="0" collapsed="false">
      <c r="C126" s="409" t="str">
        <f aca="false">C112</f>
        <v>Nome del Prodotto o del Servizio</v>
      </c>
      <c r="D126" s="410" t="n">
        <f aca="false">D112</f>
        <v>0</v>
      </c>
      <c r="E126" s="410" t="n">
        <f aca="false">E112</f>
        <v>0</v>
      </c>
      <c r="F126" s="410" t="n">
        <f aca="false">F112</f>
        <v>0</v>
      </c>
      <c r="G126" s="410" t="n">
        <f aca="false">G112</f>
        <v>0</v>
      </c>
      <c r="H126" s="410" t="n">
        <f aca="false">H112</f>
        <v>0</v>
      </c>
      <c r="I126" s="410" t="n">
        <f aca="false">I112</f>
        <v>0</v>
      </c>
      <c r="J126" s="410" t="n">
        <f aca="false">J112</f>
        <v>0</v>
      </c>
      <c r="K126" s="410" t="n">
        <f aca="false">K112</f>
        <v>0</v>
      </c>
      <c r="L126" s="410" t="n">
        <f aca="false">L112</f>
        <v>0</v>
      </c>
      <c r="M126" s="410" t="n">
        <f aca="false">M112</f>
        <v>0</v>
      </c>
      <c r="N126" s="411" t="n">
        <f aca="false">N112</f>
        <v>0</v>
      </c>
      <c r="O126" s="410" t="n">
        <f aca="false">O112</f>
        <v>0</v>
      </c>
      <c r="R126" s="405" t="s">
        <v>414</v>
      </c>
      <c r="AB126" s="297"/>
      <c r="AC126" s="353"/>
      <c r="AD126" s="353"/>
      <c r="AE126" s="353"/>
      <c r="AF126" s="353"/>
      <c r="AG126" s="353"/>
    </row>
    <row r="127" customFormat="false" ht="16.5" hidden="true" customHeight="true" outlineLevel="0" collapsed="false">
      <c r="C127" s="409" t="str">
        <f aca="false">C113</f>
        <v>Unità di misura</v>
      </c>
      <c r="D127" s="409" t="n">
        <f aca="false">D113</f>
        <v>0</v>
      </c>
      <c r="E127" s="409" t="n">
        <f aca="false">E113</f>
        <v>0</v>
      </c>
      <c r="F127" s="409" t="n">
        <f aca="false">F113</f>
        <v>0</v>
      </c>
      <c r="G127" s="409" t="n">
        <f aca="false">G113</f>
        <v>0</v>
      </c>
      <c r="H127" s="409" t="n">
        <f aca="false">H113</f>
        <v>0</v>
      </c>
      <c r="I127" s="409" t="n">
        <f aca="false">I113</f>
        <v>0</v>
      </c>
      <c r="J127" s="409" t="n">
        <f aca="false">J113</f>
        <v>0</v>
      </c>
      <c r="K127" s="409" t="n">
        <f aca="false">K113</f>
        <v>0</v>
      </c>
      <c r="L127" s="409" t="n">
        <f aca="false">L113</f>
        <v>0</v>
      </c>
      <c r="M127" s="409" t="n">
        <f aca="false">M113</f>
        <v>0</v>
      </c>
      <c r="N127" s="409" t="n">
        <f aca="false">N113</f>
        <v>0</v>
      </c>
      <c r="O127" s="409" t="n">
        <f aca="false">O113</f>
        <v>0</v>
      </c>
      <c r="R127" s="405" t="s">
        <v>415</v>
      </c>
      <c r="AB127" s="297"/>
      <c r="AC127" s="353"/>
      <c r="AD127" s="353"/>
      <c r="AE127" s="353"/>
      <c r="AF127" s="353"/>
      <c r="AG127" s="353"/>
    </row>
    <row r="128" customFormat="false" ht="16.5" hidden="true" customHeight="true" outlineLevel="0" collapsed="false">
      <c r="C128" s="409"/>
      <c r="D128" s="409"/>
      <c r="E128" s="412"/>
      <c r="F128" s="412"/>
      <c r="G128" s="412"/>
      <c r="H128" s="412"/>
      <c r="I128" s="412"/>
      <c r="J128" s="412"/>
      <c r="K128" s="412"/>
      <c r="L128" s="413"/>
      <c r="M128" s="409"/>
      <c r="N128" s="409"/>
      <c r="O128" s="412"/>
      <c r="R128" s="405" t="s">
        <v>113</v>
      </c>
      <c r="AB128" s="297"/>
      <c r="AC128" s="353"/>
      <c r="AD128" s="353"/>
      <c r="AE128" s="353"/>
      <c r="AF128" s="353"/>
      <c r="AG128" s="353"/>
    </row>
    <row r="129" customFormat="false" ht="16.5" hidden="true" customHeight="true" outlineLevel="0" collapsed="false">
      <c r="C129" s="414" t="s">
        <v>492</v>
      </c>
      <c r="D129" s="415"/>
      <c r="E129" s="415"/>
      <c r="F129" s="415"/>
      <c r="G129" s="415"/>
      <c r="H129" s="415"/>
      <c r="I129" s="415"/>
      <c r="J129" s="415"/>
      <c r="K129" s="415"/>
      <c r="L129" s="415"/>
      <c r="M129" s="415"/>
      <c r="N129" s="415"/>
      <c r="O129" s="415"/>
      <c r="AB129" s="297"/>
      <c r="AC129" s="353"/>
      <c r="AD129" s="353"/>
      <c r="AE129" s="353"/>
      <c r="AF129" s="353"/>
      <c r="AG129" s="353"/>
    </row>
    <row r="130" customFormat="false" ht="16.5" hidden="true" customHeight="true" outlineLevel="0" collapsed="false">
      <c r="C130" s="414" t="s">
        <v>493</v>
      </c>
      <c r="D130" s="415"/>
      <c r="E130" s="415"/>
      <c r="F130" s="415"/>
      <c r="G130" s="415"/>
      <c r="H130" s="415"/>
      <c r="I130" s="415"/>
      <c r="J130" s="415"/>
      <c r="K130" s="415"/>
      <c r="L130" s="415"/>
      <c r="M130" s="415"/>
      <c r="N130" s="415"/>
      <c r="O130" s="415"/>
      <c r="AB130" s="297"/>
      <c r="AC130" s="353"/>
      <c r="AD130" s="353"/>
      <c r="AE130" s="353"/>
      <c r="AF130" s="353"/>
      <c r="AG130" s="353"/>
    </row>
    <row r="131" customFormat="false" ht="15" hidden="true" customHeight="false" outlineLevel="0" collapsed="false">
      <c r="C131" s="414" t="s">
        <v>494</v>
      </c>
      <c r="D131" s="415"/>
      <c r="E131" s="415"/>
      <c r="F131" s="415"/>
      <c r="G131" s="415"/>
      <c r="H131" s="415"/>
      <c r="I131" s="415"/>
      <c r="J131" s="415"/>
      <c r="K131" s="415"/>
      <c r="L131" s="415"/>
      <c r="M131" s="415"/>
      <c r="N131" s="415"/>
      <c r="O131" s="415"/>
    </row>
    <row r="132" customFormat="false" ht="23.25" hidden="true" customHeight="true" outlineLevel="0" collapsed="false">
      <c r="C132" s="414" t="s">
        <v>495</v>
      </c>
      <c r="D132" s="415"/>
      <c r="E132" s="415"/>
      <c r="F132" s="415"/>
      <c r="G132" s="415"/>
      <c r="H132" s="415"/>
      <c r="I132" s="415"/>
      <c r="J132" s="415"/>
      <c r="K132" s="415"/>
      <c r="L132" s="415"/>
      <c r="M132" s="415"/>
      <c r="N132" s="415"/>
      <c r="O132" s="415"/>
    </row>
    <row r="133" customFormat="false" ht="23.25" hidden="true" customHeight="true" outlineLevel="0" collapsed="false">
      <c r="C133" s="414" t="s">
        <v>113</v>
      </c>
      <c r="D133" s="415"/>
      <c r="E133" s="415"/>
      <c r="F133" s="415"/>
      <c r="G133" s="415"/>
      <c r="H133" s="415"/>
      <c r="I133" s="415"/>
      <c r="J133" s="415"/>
      <c r="K133" s="415"/>
      <c r="L133" s="415"/>
      <c r="M133" s="415"/>
      <c r="N133" s="415"/>
      <c r="O133" s="415"/>
    </row>
    <row r="134" customFormat="false" ht="23.25" hidden="true" customHeight="true" outlineLevel="0" collapsed="false">
      <c r="C134" s="416"/>
      <c r="D134" s="417"/>
      <c r="E134" s="412"/>
      <c r="F134" s="412"/>
      <c r="G134" s="412"/>
      <c r="H134" s="412"/>
      <c r="I134" s="412"/>
      <c r="J134" s="412"/>
      <c r="K134" s="412"/>
      <c r="L134" s="413"/>
      <c r="M134" s="409"/>
      <c r="N134" s="409"/>
      <c r="O134" s="412"/>
    </row>
    <row r="135" customFormat="false" ht="23.25" hidden="true" customHeight="true" outlineLevel="0" collapsed="false">
      <c r="C135" s="418" t="s">
        <v>496</v>
      </c>
      <c r="D135" s="419" t="n">
        <f aca="false">SUM(D129:D134)</f>
        <v>0</v>
      </c>
      <c r="E135" s="419" t="n">
        <f aca="false">SUM(E129:E134)</f>
        <v>0</v>
      </c>
      <c r="F135" s="419" t="n">
        <f aca="false">SUM(F129:F134)</f>
        <v>0</v>
      </c>
      <c r="G135" s="419" t="n">
        <f aca="false">SUM(G129:G134)</f>
        <v>0</v>
      </c>
      <c r="H135" s="419" t="n">
        <f aca="false">SUM(H129:H134)</f>
        <v>0</v>
      </c>
      <c r="I135" s="419" t="n">
        <f aca="false">SUM(I129:I134)</f>
        <v>0</v>
      </c>
      <c r="J135" s="419" t="n">
        <f aca="false">SUM(J129:J134)</f>
        <v>0</v>
      </c>
      <c r="K135" s="419" t="n">
        <f aca="false">SUM(K129:K134)</f>
        <v>0</v>
      </c>
      <c r="L135" s="419" t="n">
        <f aca="false">SUM(L129:L134)</f>
        <v>0</v>
      </c>
      <c r="M135" s="419" t="n">
        <f aca="false">SUM(M129:M134)</f>
        <v>0</v>
      </c>
      <c r="N135" s="419" t="n">
        <f aca="false">SUM(N129:N134)</f>
        <v>0</v>
      </c>
      <c r="O135" s="419" t="n">
        <f aca="false">SUM(O129:O134)</f>
        <v>0</v>
      </c>
    </row>
    <row r="136" customFormat="false" ht="23.25" hidden="true" customHeight="true" outlineLevel="0" collapsed="false">
      <c r="C136" s="420"/>
      <c r="D136" s="421"/>
      <c r="E136" s="421"/>
      <c r="F136" s="421"/>
      <c r="G136" s="422"/>
      <c r="H136" s="403"/>
      <c r="I136" s="403"/>
      <c r="J136" s="403"/>
      <c r="K136" s="403"/>
      <c r="L136" s="403"/>
      <c r="M136" s="403"/>
      <c r="N136" s="403"/>
      <c r="O136" s="403"/>
    </row>
    <row r="137" customFormat="false" ht="23.25" hidden="true" customHeight="true" outlineLevel="0" collapsed="false">
      <c r="C137" s="423"/>
      <c r="D137" s="289"/>
      <c r="E137" s="289"/>
      <c r="F137" s="289"/>
      <c r="G137" s="4"/>
    </row>
    <row r="138" customFormat="false" ht="23.25" hidden="true" customHeight="true" outlineLevel="0" collapsed="false">
      <c r="C138" s="423"/>
      <c r="D138" s="289"/>
      <c r="E138" s="424"/>
      <c r="F138" s="424"/>
      <c r="G138" s="4"/>
    </row>
    <row r="139" customFormat="false" ht="23.25" hidden="true" customHeight="true" outlineLevel="0" collapsed="false">
      <c r="C139" s="423"/>
      <c r="D139" s="289"/>
      <c r="E139" s="424"/>
      <c r="F139" s="424"/>
      <c r="G139" s="4"/>
    </row>
    <row r="140" customFormat="false" ht="28.5" hidden="true" customHeight="true" outlineLevel="0" collapsed="false">
      <c r="C140" s="423"/>
      <c r="D140" s="289"/>
      <c r="E140" s="424"/>
      <c r="F140" s="424"/>
      <c r="G140" s="4"/>
      <c r="H140" s="425"/>
      <c r="I140" s="425"/>
      <c r="J140" s="425"/>
      <c r="K140" s="425"/>
      <c r="L140" s="425"/>
      <c r="M140" s="425"/>
    </row>
    <row r="141" customFormat="false" ht="28.5" hidden="true" customHeight="true" outlineLevel="0" collapsed="false">
      <c r="C141" s="423"/>
      <c r="D141" s="289"/>
      <c r="E141" s="424"/>
      <c r="F141" s="424"/>
      <c r="G141" s="4"/>
      <c r="H141" s="425"/>
      <c r="I141" s="425"/>
      <c r="J141" s="425"/>
      <c r="K141" s="425"/>
      <c r="L141" s="425"/>
      <c r="M141" s="425"/>
    </row>
    <row r="142" customFormat="false" ht="28.5" hidden="true" customHeight="true" outlineLevel="0" collapsed="false">
      <c r="C142" s="423"/>
      <c r="D142" s="289"/>
      <c r="E142" s="424"/>
      <c r="F142" s="424"/>
      <c r="G142" s="4"/>
      <c r="H142" s="425"/>
      <c r="I142" s="425"/>
      <c r="J142" s="425"/>
      <c r="K142" s="425"/>
      <c r="L142" s="425"/>
      <c r="M142" s="425"/>
    </row>
    <row r="143" customFormat="false" ht="28.5" hidden="false" customHeight="true" outlineLevel="0" collapsed="false">
      <c r="C143" s="423"/>
      <c r="D143" s="289"/>
      <c r="E143" s="424"/>
      <c r="F143" s="426"/>
      <c r="G143" s="4"/>
      <c r="H143" s="425"/>
      <c r="I143" s="425"/>
      <c r="J143" s="425"/>
      <c r="K143" s="425"/>
      <c r="L143" s="425"/>
      <c r="M143" s="425"/>
    </row>
    <row r="144" customFormat="false" ht="28.5" hidden="false" customHeight="true" outlineLevel="0" collapsed="false">
      <c r="C144" s="427"/>
      <c r="D144" s="428"/>
      <c r="E144" s="429"/>
      <c r="F144" s="429"/>
      <c r="G144" s="428"/>
      <c r="H144" s="430"/>
      <c r="I144" s="425"/>
      <c r="J144" s="425"/>
      <c r="K144" s="425"/>
      <c r="L144" s="425"/>
      <c r="M144" s="425"/>
    </row>
    <row r="145" customFormat="false" ht="28.5" hidden="false" customHeight="true" outlineLevel="0" collapsed="false">
      <c r="C145" s="427"/>
      <c r="D145" s="428"/>
      <c r="E145" s="429"/>
      <c r="F145" s="429"/>
      <c r="G145" s="428"/>
      <c r="H145" s="430"/>
      <c r="I145" s="425"/>
      <c r="J145" s="425"/>
      <c r="K145" s="425"/>
      <c r="L145" s="425"/>
      <c r="M145" s="425"/>
    </row>
    <row r="146" customFormat="false" ht="28.5" hidden="false" customHeight="true" outlineLevel="0" collapsed="false">
      <c r="C146" s="427"/>
      <c r="D146" s="428"/>
      <c r="E146" s="428"/>
      <c r="F146" s="428"/>
      <c r="G146" s="428"/>
      <c r="H146" s="430"/>
      <c r="I146" s="425"/>
      <c r="J146" s="425"/>
      <c r="K146" s="425"/>
      <c r="L146" s="425"/>
      <c r="M146" s="425"/>
    </row>
    <row r="147" customFormat="false" ht="28.5" hidden="false" customHeight="true" outlineLevel="0" collapsed="false">
      <c r="C147" s="427"/>
      <c r="D147" s="428"/>
      <c r="E147" s="428"/>
      <c r="F147" s="428"/>
      <c r="G147" s="428"/>
      <c r="H147" s="430"/>
      <c r="I147" s="425"/>
      <c r="J147" s="431"/>
      <c r="K147" s="425"/>
      <c r="L147" s="431"/>
      <c r="M147" s="425"/>
      <c r="V147" s="432"/>
      <c r="W147" s="432"/>
      <c r="X147" s="432"/>
      <c r="Y147" s="432"/>
      <c r="Z147" s="432"/>
      <c r="AA147" s="432"/>
    </row>
    <row r="148" customFormat="false" ht="28.5" hidden="false" customHeight="true" outlineLevel="0" collapsed="false">
      <c r="C148" s="427"/>
      <c r="D148" s="428"/>
      <c r="E148" s="428"/>
      <c r="F148" s="433"/>
      <c r="G148" s="428"/>
      <c r="H148" s="430"/>
      <c r="I148" s="425"/>
      <c r="J148" s="425"/>
      <c r="K148" s="425"/>
      <c r="L148" s="425"/>
      <c r="M148" s="425"/>
    </row>
    <row r="149" customFormat="false" ht="28.5" hidden="false" customHeight="true" outlineLevel="0" collapsed="false">
      <c r="C149" s="427"/>
      <c r="D149" s="428"/>
      <c r="E149" s="428"/>
      <c r="F149" s="428"/>
      <c r="G149" s="428"/>
      <c r="H149" s="430"/>
      <c r="I149" s="425"/>
      <c r="J149" s="425"/>
      <c r="K149" s="425"/>
      <c r="L149" s="425"/>
      <c r="M149" s="425"/>
    </row>
    <row r="150" customFormat="false" ht="28.5" hidden="false" customHeight="true" outlineLevel="0" collapsed="false">
      <c r="C150" s="427"/>
      <c r="D150" s="434"/>
      <c r="E150" s="434"/>
      <c r="F150" s="434"/>
      <c r="G150" s="428"/>
      <c r="H150" s="430"/>
      <c r="I150" s="425"/>
      <c r="J150" s="425"/>
      <c r="K150" s="425"/>
      <c r="L150" s="425"/>
      <c r="M150" s="425"/>
    </row>
    <row r="151" customFormat="false" ht="15" hidden="false" customHeight="false" outlineLevel="0" collapsed="false">
      <c r="D151" s="435"/>
      <c r="E151" s="435"/>
      <c r="F151" s="435"/>
      <c r="G151" s="436"/>
      <c r="H151" s="436"/>
    </row>
    <row r="152" customFormat="false" ht="26.25" hidden="false" customHeight="true" outlineLevel="0" collapsed="false">
      <c r="D152" s="435"/>
      <c r="E152" s="435"/>
      <c r="F152" s="437"/>
      <c r="G152" s="436"/>
      <c r="H152" s="436"/>
    </row>
    <row r="153" customFormat="false" ht="15" hidden="false" customHeight="false" outlineLevel="0" collapsed="false">
      <c r="D153" s="435"/>
      <c r="E153" s="435"/>
      <c r="F153" s="435"/>
      <c r="G153" s="436"/>
      <c r="H153" s="436"/>
    </row>
    <row r="154" customFormat="false" ht="15" hidden="false" customHeight="false" outlineLevel="0" collapsed="false">
      <c r="D154" s="435"/>
      <c r="E154" s="435"/>
      <c r="F154" s="435"/>
    </row>
    <row r="155" customFormat="false" ht="15" hidden="false" customHeight="false" outlineLevel="0" collapsed="false">
      <c r="D155" s="435"/>
      <c r="E155" s="435"/>
      <c r="F155" s="435"/>
    </row>
    <row r="156" customFormat="false" ht="15" hidden="false" customHeight="false" outlineLevel="0" collapsed="false">
      <c r="D156" s="435"/>
      <c r="E156" s="435"/>
      <c r="F156" s="435"/>
    </row>
    <row r="157" customFormat="false" ht="15" hidden="false" customHeight="false" outlineLevel="0" collapsed="false">
      <c r="D157" s="435"/>
      <c r="E157" s="435"/>
      <c r="F157" s="435"/>
    </row>
    <row r="158" customFormat="false" ht="15" hidden="false" customHeight="false" outlineLevel="0" collapsed="false">
      <c r="D158" s="435"/>
      <c r="E158" s="435"/>
      <c r="F158" s="435"/>
    </row>
    <row r="159" customFormat="false" ht="15" hidden="false" customHeight="false" outlineLevel="0" collapsed="false">
      <c r="D159" s="435"/>
      <c r="E159" s="435"/>
      <c r="F159" s="435"/>
    </row>
    <row r="160" customFormat="false" ht="15" hidden="false" customHeight="false" outlineLevel="0" collapsed="false">
      <c r="D160" s="435"/>
      <c r="E160" s="435"/>
      <c r="F160" s="435"/>
    </row>
  </sheetData>
  <sheetProtection algorithmName="SHA-512" hashValue="6QZJkgZsakHEQBdnoTuAaLJK9RnOJxWxY5CR4hA9F0q3YCtpz9OsW47xufSlBS7tgD+5GNtQPmlWs6iS/qSOVQ==" saltValue="KCle5GdXTdNWRLfBk4DW1A==" spinCount="100000" sheet="true" selectLockedCells="true"/>
  <mergeCells count="13">
    <mergeCell ref="C12:F12"/>
    <mergeCell ref="AB13:AE13"/>
    <mergeCell ref="E15:L15"/>
    <mergeCell ref="AC15:AG15"/>
    <mergeCell ref="R17:U64"/>
    <mergeCell ref="E69:L69"/>
    <mergeCell ref="R70:U103"/>
    <mergeCell ref="E83:L83"/>
    <mergeCell ref="E97:L97"/>
    <mergeCell ref="AB102:AE102"/>
    <mergeCell ref="AC104:AG104"/>
    <mergeCell ref="E111:L111"/>
    <mergeCell ref="E125:L125"/>
  </mergeCells>
  <dataValidations count="2">
    <dataValidation allowBlank="true" errorStyle="stop" operator="between" showDropDown="false" showErrorMessage="true" showInputMessage="true" sqref="AC105:AG105" type="list">
      <formula1>$R$106:$R$130</formula1>
      <formula2>0</formula2>
    </dataValidation>
    <dataValidation allowBlank="true" errorStyle="stop" operator="between" showDropDown="false" showErrorMessage="true" showInputMessage="true" sqref="R124:R128" type="list">
      <formula1>$L$17:$L$21</formula1>
      <formula2>0</formula2>
    </dataValidation>
  </dataValidations>
  <printOptions headings="false" gridLines="false" gridLinesSet="true" horizontalCentered="false" verticalCentered="false"/>
  <pageMargins left="0.708333333333333" right="0.708333333333333" top="1.97361111111111" bottom="0.748611111111111" header="0.315277777777778" footer="0.315277777777778"/>
  <pageSetup paperSize="9" scale="100" fitToWidth="1" fitToHeight="0"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rowBreaks count="1" manualBreakCount="1">
    <brk id="65" man="true" max="16383" min="0"/>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I259"/>
  <sheetViews>
    <sheetView showFormulas="false" showGridLines="false" showRowColHeaders="false" showZeros="true" rightToLeft="false" tabSelected="false" showOutlineSymbols="true" defaultGridColor="true" view="normal" topLeftCell="A97" colorId="64" zoomScale="100" zoomScaleNormal="100" zoomScalePageLayoutView="100" workbookViewId="0">
      <selection pane="topLeft" activeCell="J60" activeCellId="0" sqref="J60"/>
    </sheetView>
  </sheetViews>
  <sheetFormatPr defaultColWidth="9.1484375" defaultRowHeight="15" customHeight="true" zeroHeight="false" outlineLevelRow="0" outlineLevelCol="0"/>
  <cols>
    <col collapsed="false" customWidth="false" hidden="false" outlineLevel="0" max="1" min="1" style="438" width="9.14"/>
    <col collapsed="false" customWidth="true" hidden="false" outlineLevel="0" max="2" min="2" style="438" width="40"/>
    <col collapsed="false" customWidth="true" hidden="false" outlineLevel="0" max="14" min="3" style="439" width="12.71"/>
    <col collapsed="false" customWidth="false" hidden="false" outlineLevel="0" max="15" min="15" style="438" width="9.14"/>
    <col collapsed="false" customWidth="true" hidden="true" outlineLevel="0" max="16" min="16" style="438" width="11.53"/>
    <col collapsed="false" customWidth="true" hidden="false" outlineLevel="0" max="17" min="17" style="440" width="12.71"/>
    <col collapsed="false" customWidth="false" hidden="false" outlineLevel="0" max="18" min="18" style="440" width="9.14"/>
    <col collapsed="false" customWidth="true" hidden="false" outlineLevel="0" max="23" min="19" style="440" width="10.57"/>
    <col collapsed="false" customWidth="false" hidden="false" outlineLevel="0" max="31" min="24" style="440" width="9.14"/>
    <col collapsed="false" customWidth="true" hidden="false" outlineLevel="0" max="32" min="32" style="440" width="32.71"/>
    <col collapsed="false" customWidth="false" hidden="false" outlineLevel="0" max="35" min="33" style="440" width="9.14"/>
    <col collapsed="false" customWidth="false" hidden="false" outlineLevel="0" max="16384" min="36" style="438" width="9.14"/>
  </cols>
  <sheetData>
    <row r="1" customFormat="false" ht="23.25" hidden="true" customHeight="true" outlineLevel="0" collapsed="false">
      <c r="B1" s="441"/>
      <c r="Q1" s="442"/>
    </row>
    <row r="2" customFormat="false" ht="15" hidden="true" customHeight="false" outlineLevel="0" collapsed="false">
      <c r="B2" s="441"/>
      <c r="Q2" s="442"/>
    </row>
    <row r="3" customFormat="false" ht="15.75" hidden="true" customHeight="true" outlineLevel="0" collapsed="false">
      <c r="B3" s="441"/>
      <c r="Q3" s="442"/>
    </row>
    <row r="4" customFormat="false" ht="15" hidden="true" customHeight="false" outlineLevel="0" collapsed="false">
      <c r="B4" s="441"/>
      <c r="Q4" s="442"/>
    </row>
    <row r="5" customFormat="false" ht="15.75" hidden="true" customHeight="true" outlineLevel="0" collapsed="false">
      <c r="B5" s="441"/>
      <c r="Q5" s="442"/>
    </row>
    <row r="6" customFormat="false" ht="15.75" hidden="true" customHeight="true" outlineLevel="0" collapsed="false">
      <c r="B6" s="441"/>
      <c r="Q6" s="442"/>
    </row>
    <row r="7" customFormat="false" ht="15.75" hidden="true" customHeight="true" outlineLevel="0" collapsed="false">
      <c r="B7" s="441"/>
      <c r="Q7" s="442"/>
    </row>
    <row r="8" customFormat="false" ht="15.75" hidden="true" customHeight="true" outlineLevel="0" collapsed="false">
      <c r="B8" s="441"/>
      <c r="Q8" s="442"/>
    </row>
    <row r="9" customFormat="false" ht="15.75" hidden="true" customHeight="true" outlineLevel="0" collapsed="false">
      <c r="B9" s="441"/>
      <c r="Q9" s="442"/>
    </row>
    <row r="10" customFormat="false" ht="15.75" hidden="true" customHeight="true" outlineLevel="0" collapsed="false">
      <c r="B10" s="441"/>
      <c r="Q10" s="442"/>
    </row>
    <row r="11" customFormat="false" ht="15.75" hidden="true" customHeight="true" outlineLevel="0" collapsed="false">
      <c r="B11" s="441"/>
      <c r="Q11" s="442"/>
    </row>
    <row r="12" customFormat="false" ht="15.75" hidden="true" customHeight="true" outlineLevel="0" collapsed="false">
      <c r="B12" s="441"/>
      <c r="Q12" s="442"/>
    </row>
    <row r="13" customFormat="false" ht="15.75" hidden="true" customHeight="true" outlineLevel="0" collapsed="false">
      <c r="B13" s="441"/>
      <c r="Q13" s="442"/>
    </row>
    <row r="14" customFormat="false" ht="15" hidden="true" customHeight="false" outlineLevel="0" collapsed="false">
      <c r="B14" s="441"/>
      <c r="Q14" s="442"/>
    </row>
    <row r="15" customFormat="false" ht="15" hidden="true" customHeight="false" outlineLevel="0" collapsed="false">
      <c r="B15" s="441"/>
      <c r="Q15" s="442"/>
    </row>
    <row r="16" customFormat="false" ht="15" hidden="true" customHeight="false" outlineLevel="0" collapsed="false">
      <c r="B16" s="441"/>
      <c r="Q16" s="442"/>
    </row>
    <row r="17" customFormat="false" ht="23.25" hidden="true" customHeight="true" outlineLevel="0" collapsed="false">
      <c r="B17" s="441"/>
      <c r="Q17" s="442"/>
    </row>
    <row r="18" customFormat="false" ht="15.75" hidden="false" customHeight="true" outlineLevel="0" collapsed="false">
      <c r="B18" s="441"/>
      <c r="Q18" s="442"/>
    </row>
    <row r="19" customFormat="false" ht="33.75" hidden="false" customHeight="true" outlineLevel="0" collapsed="false">
      <c r="B19" s="443" t="s">
        <v>497</v>
      </c>
      <c r="C19" s="443" t="n">
        <v>0</v>
      </c>
      <c r="D19" s="443" t="n">
        <v>0</v>
      </c>
      <c r="E19" s="443" t="n">
        <v>0</v>
      </c>
      <c r="Q19" s="442"/>
    </row>
    <row r="20" customFormat="false" ht="31.5" hidden="false" customHeight="true" outlineLevel="0" collapsed="false">
      <c r="B20" s="441"/>
      <c r="Q20" s="442"/>
    </row>
    <row r="21" customFormat="false" ht="33.75" hidden="false" customHeight="true" outlineLevel="0" collapsed="false">
      <c r="B21" s="444" t="s">
        <v>498</v>
      </c>
      <c r="C21" s="444"/>
      <c r="D21" s="444"/>
      <c r="E21" s="444"/>
      <c r="F21" s="444"/>
      <c r="G21" s="444"/>
      <c r="H21" s="444"/>
      <c r="I21" s="444"/>
      <c r="J21" s="444"/>
      <c r="K21" s="444"/>
      <c r="L21" s="444"/>
      <c r="M21" s="444"/>
      <c r="N21" s="444"/>
      <c r="O21" s="444"/>
      <c r="Q21" s="442"/>
    </row>
    <row r="22" customFormat="false" ht="60.75" hidden="false" customHeight="true" outlineLevel="0" collapsed="false">
      <c r="B22" s="445" t="str">
        <f aca="false">'BP Costi Variabili Unitari'!C16</f>
        <v>Nome del Prodotto o del Servizio</v>
      </c>
      <c r="C22" s="446" t="n">
        <f aca="false">'BP Costi Variabili Unitari'!D16</f>
        <v>0</v>
      </c>
      <c r="D22" s="446" t="n">
        <f aca="false">'BP Costi Variabili Unitari'!E16</f>
        <v>0</v>
      </c>
      <c r="E22" s="446" t="n">
        <f aca="false">'BP Costi Variabili Unitari'!F16</f>
        <v>0</v>
      </c>
      <c r="F22" s="446" t="n">
        <f aca="false">'BP Costi Variabili Unitari'!G16</f>
        <v>0</v>
      </c>
      <c r="G22" s="446" t="n">
        <f aca="false">'BP Costi Variabili Unitari'!H16</f>
        <v>0</v>
      </c>
      <c r="H22" s="446" t="n">
        <f aca="false">'BP Costi Variabili Unitari'!I16</f>
        <v>0</v>
      </c>
      <c r="I22" s="446" t="n">
        <f aca="false">'BP Costi Variabili Unitari'!J16</f>
        <v>0</v>
      </c>
      <c r="J22" s="446" t="n">
        <f aca="false">'BP Costi Variabili Unitari'!K16</f>
        <v>0</v>
      </c>
      <c r="K22" s="446" t="n">
        <f aca="false">'BP Costi Variabili Unitari'!L16</f>
        <v>0</v>
      </c>
      <c r="L22" s="446" t="n">
        <f aca="false">'BP Costi Variabili Unitari'!M16</f>
        <v>0</v>
      </c>
      <c r="M22" s="446" t="n">
        <f aca="false">'BP Costi Variabili Unitari'!N16</f>
        <v>0</v>
      </c>
      <c r="N22" s="446" t="n">
        <f aca="false">'BP Costi Variabili Unitari'!O16</f>
        <v>0</v>
      </c>
      <c r="O22" s="447"/>
      <c r="Q22" s="442"/>
    </row>
    <row r="23" customFormat="false" ht="29.25" hidden="false" customHeight="true" outlineLevel="0" collapsed="false">
      <c r="B23" s="448" t="str">
        <f aca="false">'BP Costi Variabili Unitari'!C17</f>
        <v>Unità di misura</v>
      </c>
      <c r="C23" s="449" t="n">
        <f aca="false">'BP Costi Variabili Unitari'!D17</f>
        <v>0</v>
      </c>
      <c r="D23" s="449" t="n">
        <f aca="false">'BP Costi Variabili Unitari'!E17</f>
        <v>0</v>
      </c>
      <c r="E23" s="449" t="n">
        <f aca="false">'BP Costi Variabili Unitari'!F17</f>
        <v>0</v>
      </c>
      <c r="F23" s="449" t="n">
        <f aca="false">'BP Costi Variabili Unitari'!G17</f>
        <v>0</v>
      </c>
      <c r="G23" s="449" t="n">
        <f aca="false">'BP Costi Variabili Unitari'!H17</f>
        <v>0</v>
      </c>
      <c r="H23" s="449" t="n">
        <f aca="false">'BP Costi Variabili Unitari'!I17</f>
        <v>0</v>
      </c>
      <c r="I23" s="449" t="n">
        <f aca="false">'BP Costi Variabili Unitari'!J17</f>
        <v>0</v>
      </c>
      <c r="J23" s="449" t="n">
        <f aca="false">'BP Costi Variabili Unitari'!K17</f>
        <v>0</v>
      </c>
      <c r="K23" s="449" t="n">
        <f aca="false">'BP Costi Variabili Unitari'!L17</f>
        <v>0</v>
      </c>
      <c r="L23" s="449" t="n">
        <f aca="false">'BP Costi Variabili Unitari'!M17</f>
        <v>0</v>
      </c>
      <c r="M23" s="449" t="n">
        <f aca="false">'BP Costi Variabili Unitari'!N17</f>
        <v>0</v>
      </c>
      <c r="N23" s="449" t="n">
        <f aca="false">'BP Costi Variabili Unitari'!O17</f>
        <v>0</v>
      </c>
      <c r="Q23" s="442"/>
      <c r="AF23" s="450" t="s">
        <v>412</v>
      </c>
    </row>
    <row r="24" customFormat="false" ht="15.75" hidden="false" customHeight="true" outlineLevel="0" collapsed="false">
      <c r="B24" s="451"/>
      <c r="C24" s="452"/>
      <c r="D24" s="452"/>
      <c r="E24" s="452"/>
      <c r="F24" s="452"/>
      <c r="G24" s="452"/>
      <c r="H24" s="452"/>
      <c r="I24" s="452"/>
      <c r="J24" s="452"/>
      <c r="K24" s="452"/>
      <c r="L24" s="452"/>
      <c r="M24" s="452"/>
      <c r="N24" s="452"/>
      <c r="Q24" s="442"/>
      <c r="AF24" s="450" t="s">
        <v>413</v>
      </c>
    </row>
    <row r="25" customFormat="false" ht="15.75" hidden="false" customHeight="true" outlineLevel="0" collapsed="false">
      <c r="B25" s="453" t="s">
        <v>499</v>
      </c>
      <c r="C25" s="454" t="n">
        <f aca="false">'BP Costi Variabili Unitari'!D44</f>
        <v>0</v>
      </c>
      <c r="D25" s="454" t="n">
        <f aca="false">'BP Costi Variabili Unitari'!E44</f>
        <v>0</v>
      </c>
      <c r="E25" s="454" t="n">
        <f aca="false">'BP Costi Variabili Unitari'!F44</f>
        <v>0</v>
      </c>
      <c r="F25" s="454" t="n">
        <f aca="false">'BP Costi Variabili Unitari'!G44</f>
        <v>0</v>
      </c>
      <c r="G25" s="454" t="n">
        <f aca="false">'BP Costi Variabili Unitari'!H44</f>
        <v>0</v>
      </c>
      <c r="H25" s="454" t="n">
        <f aca="false">'BP Costi Variabili Unitari'!I44</f>
        <v>0</v>
      </c>
      <c r="I25" s="454" t="n">
        <f aca="false">'BP Costi Variabili Unitari'!J44</f>
        <v>0</v>
      </c>
      <c r="J25" s="454" t="n">
        <f aca="false">'BP Costi Variabili Unitari'!K44</f>
        <v>0</v>
      </c>
      <c r="K25" s="454" t="n">
        <f aca="false">'BP Costi Variabili Unitari'!L44</f>
        <v>0</v>
      </c>
      <c r="L25" s="454" t="n">
        <f aca="false">'BP Costi Variabili Unitari'!M44</f>
        <v>0</v>
      </c>
      <c r="M25" s="454" t="n">
        <f aca="false">'BP Costi Variabili Unitari'!N44</f>
        <v>0</v>
      </c>
      <c r="N25" s="454" t="n">
        <f aca="false">'BP Costi Variabili Unitari'!O44</f>
        <v>0</v>
      </c>
      <c r="Q25" s="442"/>
      <c r="AF25" s="450" t="s">
        <v>414</v>
      </c>
    </row>
    <row r="26" customFormat="false" ht="15.75" hidden="true" customHeight="true" outlineLevel="0" collapsed="false">
      <c r="B26" s="455" t="str">
        <f aca="false">'BP Costi Variabili Unitari'!C30</f>
        <v>Costi variabili unitari di allevamento</v>
      </c>
      <c r="C26" s="454" t="n">
        <f aca="false">'BP Costi Variabili Unitari'!D30</f>
        <v>0</v>
      </c>
      <c r="D26" s="454" t="n">
        <f aca="false">'BP Costi Variabili Unitari'!E30</f>
        <v>0</v>
      </c>
      <c r="E26" s="454" t="n">
        <f aca="false">'BP Costi Variabili Unitari'!F30</f>
        <v>0</v>
      </c>
      <c r="F26" s="454" t="n">
        <f aca="false">'BP Costi Variabili Unitari'!G30</f>
        <v>0</v>
      </c>
      <c r="G26" s="454" t="n">
        <f aca="false">'BP Costi Variabili Unitari'!H30</f>
        <v>0</v>
      </c>
      <c r="H26" s="454" t="n">
        <f aca="false">'BP Costi Variabili Unitari'!I30</f>
        <v>0</v>
      </c>
      <c r="I26" s="454" t="n">
        <f aca="false">'BP Costi Variabili Unitari'!J30</f>
        <v>0</v>
      </c>
      <c r="J26" s="454" t="n">
        <f aca="false">'BP Costi Variabili Unitari'!K30</f>
        <v>0</v>
      </c>
      <c r="K26" s="454" t="n">
        <f aca="false">'BP Costi Variabili Unitari'!L30</f>
        <v>0</v>
      </c>
      <c r="L26" s="454" t="n">
        <f aca="false">'BP Costi Variabili Unitari'!M30</f>
        <v>0</v>
      </c>
      <c r="M26" s="454" t="n">
        <f aca="false">'BP Costi Variabili Unitari'!N30</f>
        <v>0</v>
      </c>
      <c r="N26" s="454" t="n">
        <f aca="false">'BP Costi Variabili Unitari'!O30</f>
        <v>0</v>
      </c>
      <c r="Q26" s="442"/>
      <c r="AF26" s="450" t="s">
        <v>415</v>
      </c>
    </row>
    <row r="27" customFormat="false" ht="28.35" hidden="false" customHeight="false" outlineLevel="0" collapsed="false">
      <c r="B27" s="455" t="s">
        <v>500</v>
      </c>
      <c r="C27" s="454" t="n">
        <f aca="false">'BP Costi Variabili Unitari'!D79</f>
        <v>0</v>
      </c>
      <c r="D27" s="454" t="n">
        <f aca="false">'BP Costi Variabili Unitari'!E79</f>
        <v>0</v>
      </c>
      <c r="E27" s="454" t="n">
        <f aca="false">'BP Costi Variabili Unitari'!F79</f>
        <v>0</v>
      </c>
      <c r="F27" s="454" t="n">
        <f aca="false">'BP Costi Variabili Unitari'!G79</f>
        <v>0</v>
      </c>
      <c r="G27" s="454" t="n">
        <f aca="false">'BP Costi Variabili Unitari'!H79</f>
        <v>0</v>
      </c>
      <c r="H27" s="454" t="n">
        <f aca="false">'BP Costi Variabili Unitari'!I79</f>
        <v>0</v>
      </c>
      <c r="I27" s="454" t="n">
        <f aca="false">'BP Costi Variabili Unitari'!J79</f>
        <v>0</v>
      </c>
      <c r="J27" s="454" t="n">
        <f aca="false">'BP Costi Variabili Unitari'!K79</f>
        <v>0</v>
      </c>
      <c r="K27" s="454" t="n">
        <f aca="false">'BP Costi Variabili Unitari'!L79</f>
        <v>0</v>
      </c>
      <c r="L27" s="454" t="n">
        <f aca="false">'BP Costi Variabili Unitari'!M79</f>
        <v>0</v>
      </c>
      <c r="M27" s="454" t="n">
        <f aca="false">'BP Costi Variabili Unitari'!N79</f>
        <v>0</v>
      </c>
      <c r="N27" s="454" t="n">
        <f aca="false">'BP Costi Variabili Unitari'!O79</f>
        <v>0</v>
      </c>
      <c r="Q27" s="442"/>
      <c r="AF27" s="450" t="s">
        <v>113</v>
      </c>
    </row>
    <row r="28" customFormat="false" ht="17.25" hidden="false" customHeight="true" outlineLevel="0" collapsed="false">
      <c r="B28" s="455" t="s">
        <v>501</v>
      </c>
      <c r="C28" s="454" t="n">
        <f aca="false">'BP Costi Variabili Unitari'!D93</f>
        <v>0</v>
      </c>
      <c r="D28" s="454" t="n">
        <f aca="false">'BP Costi Variabili Unitari'!E93</f>
        <v>0</v>
      </c>
      <c r="E28" s="454" t="n">
        <f aca="false">'BP Costi Variabili Unitari'!F93</f>
        <v>0</v>
      </c>
      <c r="F28" s="454" t="n">
        <f aca="false">'BP Costi Variabili Unitari'!G93</f>
        <v>0</v>
      </c>
      <c r="G28" s="454" t="n">
        <f aca="false">'BP Costi Variabili Unitari'!H93</f>
        <v>0</v>
      </c>
      <c r="H28" s="454" t="n">
        <f aca="false">'BP Costi Variabili Unitari'!I93</f>
        <v>0</v>
      </c>
      <c r="I28" s="454" t="n">
        <f aca="false">'BP Costi Variabili Unitari'!J93</f>
        <v>0</v>
      </c>
      <c r="J28" s="454" t="n">
        <f aca="false">'BP Costi Variabili Unitari'!K93</f>
        <v>0</v>
      </c>
      <c r="K28" s="454" t="n">
        <f aca="false">'BP Costi Variabili Unitari'!L93</f>
        <v>0</v>
      </c>
      <c r="L28" s="454" t="n">
        <f aca="false">'BP Costi Variabili Unitari'!M93</f>
        <v>0</v>
      </c>
      <c r="M28" s="454" t="n">
        <f aca="false">'BP Costi Variabili Unitari'!N93</f>
        <v>0</v>
      </c>
      <c r="N28" s="454" t="n">
        <f aca="false">'BP Costi Variabili Unitari'!O93</f>
        <v>0</v>
      </c>
      <c r="Q28" s="442"/>
    </row>
    <row r="29" customFormat="false" ht="15.75" hidden="false" customHeight="true" outlineLevel="0" collapsed="false">
      <c r="B29" s="455" t="s">
        <v>502</v>
      </c>
      <c r="C29" s="454" t="n">
        <f aca="false">'BP Costi Variabili Unitari'!D107</f>
        <v>0</v>
      </c>
      <c r="D29" s="454" t="n">
        <f aca="false">'BP Costi Variabili Unitari'!E107</f>
        <v>0</v>
      </c>
      <c r="E29" s="454" t="n">
        <f aca="false">'BP Costi Variabili Unitari'!F107</f>
        <v>0</v>
      </c>
      <c r="F29" s="454" t="n">
        <f aca="false">'BP Costi Variabili Unitari'!G107</f>
        <v>0</v>
      </c>
      <c r="G29" s="454" t="n">
        <f aca="false">'BP Costi Variabili Unitari'!H107</f>
        <v>0</v>
      </c>
      <c r="H29" s="454" t="n">
        <f aca="false">'BP Costi Variabili Unitari'!I107</f>
        <v>0</v>
      </c>
      <c r="I29" s="454" t="n">
        <f aca="false">'BP Costi Variabili Unitari'!J107</f>
        <v>0</v>
      </c>
      <c r="J29" s="454" t="n">
        <f aca="false">'BP Costi Variabili Unitari'!K107</f>
        <v>0</v>
      </c>
      <c r="K29" s="454" t="n">
        <f aca="false">'BP Costi Variabili Unitari'!L107</f>
        <v>0</v>
      </c>
      <c r="L29" s="454" t="n">
        <f aca="false">'BP Costi Variabili Unitari'!M107</f>
        <v>0</v>
      </c>
      <c r="M29" s="454" t="n">
        <f aca="false">'BP Costi Variabili Unitari'!N107</f>
        <v>0</v>
      </c>
      <c r="N29" s="454" t="n">
        <f aca="false">'BP Costi Variabili Unitari'!O107</f>
        <v>0</v>
      </c>
      <c r="Q29" s="442"/>
    </row>
    <row r="30" customFormat="false" ht="15.75" hidden="false" customHeight="true" outlineLevel="0" collapsed="false">
      <c r="B30" s="455" t="s">
        <v>415</v>
      </c>
      <c r="C30" s="456"/>
      <c r="D30" s="456"/>
      <c r="E30" s="456"/>
      <c r="F30" s="456"/>
      <c r="G30" s="456"/>
      <c r="H30" s="456"/>
      <c r="I30" s="456"/>
      <c r="J30" s="456"/>
      <c r="K30" s="456"/>
      <c r="L30" s="456"/>
      <c r="M30" s="456"/>
      <c r="N30" s="456"/>
      <c r="Q30" s="442"/>
    </row>
    <row r="31" customFormat="false" ht="15.75" hidden="false" customHeight="true" outlineLevel="0" collapsed="false">
      <c r="B31" s="455" t="s">
        <v>503</v>
      </c>
      <c r="C31" s="454" t="n">
        <f aca="false">'BP Costi Variabili Unitari'!D121</f>
        <v>0</v>
      </c>
      <c r="D31" s="454" t="n">
        <f aca="false">'BP Costi Variabili Unitari'!E121</f>
        <v>0</v>
      </c>
      <c r="E31" s="454" t="n">
        <f aca="false">'BP Costi Variabili Unitari'!F121</f>
        <v>0</v>
      </c>
      <c r="F31" s="454" t="n">
        <f aca="false">'BP Costi Variabili Unitari'!G121</f>
        <v>0</v>
      </c>
      <c r="G31" s="454" t="n">
        <f aca="false">'BP Costi Variabili Unitari'!H121</f>
        <v>0</v>
      </c>
      <c r="H31" s="454" t="n">
        <f aca="false">'BP Costi Variabili Unitari'!I121</f>
        <v>0</v>
      </c>
      <c r="I31" s="454" t="n">
        <f aca="false">'BP Costi Variabili Unitari'!J121</f>
        <v>0</v>
      </c>
      <c r="J31" s="454" t="n">
        <f aca="false">'BP Costi Variabili Unitari'!K121</f>
        <v>0</v>
      </c>
      <c r="K31" s="454" t="n">
        <f aca="false">'BP Costi Variabili Unitari'!L121</f>
        <v>0</v>
      </c>
      <c r="L31" s="454" t="n">
        <f aca="false">'BP Costi Variabili Unitari'!M121</f>
        <v>0</v>
      </c>
      <c r="M31" s="454" t="n">
        <f aca="false">'BP Costi Variabili Unitari'!N121</f>
        <v>0</v>
      </c>
      <c r="N31" s="454" t="n">
        <f aca="false">'BP Costi Variabili Unitari'!O121</f>
        <v>0</v>
      </c>
      <c r="Q31" s="442"/>
    </row>
    <row r="32" customFormat="false" ht="55.5" hidden="false" customHeight="true" outlineLevel="0" collapsed="false">
      <c r="B32" s="444" t="s">
        <v>504</v>
      </c>
      <c r="C32" s="444"/>
      <c r="D32" s="444"/>
      <c r="E32" s="444"/>
      <c r="F32" s="444"/>
      <c r="G32" s="444"/>
      <c r="H32" s="444"/>
      <c r="I32" s="444"/>
      <c r="J32" s="444"/>
      <c r="K32" s="444"/>
      <c r="L32" s="444"/>
      <c r="M32" s="444"/>
      <c r="N32" s="444"/>
      <c r="O32" s="444"/>
      <c r="Q32" s="442"/>
    </row>
    <row r="33" customFormat="false" ht="15.75" hidden="false" customHeight="true" outlineLevel="0" collapsed="false">
      <c r="B33" s="457"/>
      <c r="C33" s="458"/>
      <c r="D33" s="458"/>
      <c r="E33" s="458"/>
      <c r="F33" s="458"/>
      <c r="G33" s="458"/>
      <c r="H33" s="458"/>
      <c r="I33" s="458"/>
      <c r="J33" s="458"/>
      <c r="K33" s="458"/>
      <c r="L33" s="458"/>
      <c r="M33" s="458"/>
      <c r="N33" s="458"/>
      <c r="O33" s="457"/>
      <c r="Q33" s="442"/>
    </row>
    <row r="34" customFormat="false" ht="26.25" hidden="false" customHeight="true" outlineLevel="0" collapsed="false">
      <c r="B34" s="457" t="s">
        <v>370</v>
      </c>
      <c r="C34" s="458"/>
      <c r="D34" s="458"/>
      <c r="E34" s="458"/>
      <c r="F34" s="458"/>
      <c r="G34" s="458"/>
      <c r="H34" s="458"/>
      <c r="I34" s="458"/>
      <c r="J34" s="458"/>
      <c r="K34" s="458"/>
      <c r="L34" s="458"/>
      <c r="M34" s="458"/>
      <c r="N34" s="458"/>
      <c r="O34" s="457"/>
      <c r="Q34" s="459" t="n">
        <f aca="false">SUM(Q37:Q43)</f>
        <v>0</v>
      </c>
    </row>
    <row r="35" customFormat="false" ht="15.75" hidden="false" customHeight="true" outlineLevel="0" collapsed="false">
      <c r="B35" s="460"/>
      <c r="C35" s="460"/>
      <c r="D35" s="460"/>
      <c r="E35" s="460"/>
      <c r="F35" s="460"/>
      <c r="G35" s="460"/>
      <c r="H35" s="460"/>
      <c r="I35" s="460"/>
      <c r="J35" s="460"/>
      <c r="K35" s="460"/>
      <c r="L35" s="460"/>
      <c r="M35" s="460"/>
      <c r="N35" s="460"/>
      <c r="O35" s="460"/>
      <c r="Q35" s="442"/>
    </row>
    <row r="36" customFormat="false" ht="60.75" hidden="false" customHeight="true" outlineLevel="0" collapsed="false">
      <c r="B36" s="445" t="str">
        <f aca="false">B22</f>
        <v>Nome del Prodotto o del Servizio</v>
      </c>
      <c r="C36" s="446" t="n">
        <f aca="false">C22</f>
        <v>0</v>
      </c>
      <c r="D36" s="446" t="n">
        <f aca="false">D22</f>
        <v>0</v>
      </c>
      <c r="E36" s="446" t="n">
        <f aca="false">E22</f>
        <v>0</v>
      </c>
      <c r="F36" s="446" t="n">
        <f aca="false">F22</f>
        <v>0</v>
      </c>
      <c r="G36" s="446" t="n">
        <f aca="false">G22</f>
        <v>0</v>
      </c>
      <c r="H36" s="446" t="n">
        <f aca="false">H22</f>
        <v>0</v>
      </c>
      <c r="I36" s="446" t="n">
        <f aca="false">I22</f>
        <v>0</v>
      </c>
      <c r="J36" s="446" t="n">
        <f aca="false">J22</f>
        <v>0</v>
      </c>
      <c r="K36" s="446" t="n">
        <f aca="false">K22</f>
        <v>0</v>
      </c>
      <c r="L36" s="446" t="n">
        <f aca="false">L22</f>
        <v>0</v>
      </c>
      <c r="M36" s="446" t="n">
        <f aca="false">M22</f>
        <v>0</v>
      </c>
      <c r="N36" s="446" t="n">
        <f aca="false">N22</f>
        <v>0</v>
      </c>
      <c r="O36" s="447"/>
      <c r="Q36" s="442"/>
    </row>
    <row r="37" customFormat="false" ht="15.75" hidden="false" customHeight="true" outlineLevel="0" collapsed="false">
      <c r="B37" s="445" t="str">
        <f aca="false">B23</f>
        <v>Unità di misura</v>
      </c>
      <c r="C37" s="449" t="n">
        <f aca="false">'BP Costi Variabili Unitari'!D17</f>
        <v>0</v>
      </c>
      <c r="D37" s="449" t="n">
        <f aca="false">'BP Costi Variabili Unitari'!E17</f>
        <v>0</v>
      </c>
      <c r="E37" s="449" t="n">
        <f aca="false">'BP Costi Variabili Unitari'!F17</f>
        <v>0</v>
      </c>
      <c r="F37" s="449" t="n">
        <f aca="false">'BP Costi Variabili Unitari'!G17</f>
        <v>0</v>
      </c>
      <c r="G37" s="449" t="n">
        <f aca="false">'BP Costi Variabili Unitari'!H17</f>
        <v>0</v>
      </c>
      <c r="H37" s="449" t="n">
        <f aca="false">'BP Costi Variabili Unitari'!I17</f>
        <v>0</v>
      </c>
      <c r="I37" s="449" t="n">
        <f aca="false">'BP Costi Variabili Unitari'!J17</f>
        <v>0</v>
      </c>
      <c r="J37" s="449" t="n">
        <f aca="false">'BP Costi Variabili Unitari'!K17</f>
        <v>0</v>
      </c>
      <c r="K37" s="449" t="n">
        <f aca="false">'BP Costi Variabili Unitari'!L17</f>
        <v>0</v>
      </c>
      <c r="L37" s="449" t="n">
        <f aca="false">'BP Costi Variabili Unitari'!M17</f>
        <v>0</v>
      </c>
      <c r="M37" s="449" t="n">
        <f aca="false">'BP Costi Variabili Unitari'!N17</f>
        <v>0</v>
      </c>
      <c r="N37" s="449" t="n">
        <f aca="false">'BP Costi Variabili Unitari'!O17</f>
        <v>0</v>
      </c>
      <c r="Q37" s="461" t="n">
        <f aca="false">SUM(C37:P37)</f>
        <v>0</v>
      </c>
    </row>
    <row r="38" customFormat="false" ht="15.75" hidden="false" customHeight="true" outlineLevel="0" collapsed="false">
      <c r="B38" s="451"/>
      <c r="C38" s="452"/>
      <c r="D38" s="452"/>
      <c r="E38" s="452"/>
      <c r="F38" s="452"/>
      <c r="G38" s="452"/>
      <c r="H38" s="452"/>
      <c r="I38" s="452"/>
      <c r="J38" s="452"/>
      <c r="K38" s="452"/>
      <c r="L38" s="452"/>
      <c r="M38" s="452"/>
      <c r="N38" s="452"/>
      <c r="Q38" s="461" t="n">
        <f aca="false">SUM(C38:P38)</f>
        <v>0</v>
      </c>
    </row>
    <row r="39" customFormat="false" ht="15.75" hidden="false" customHeight="true" outlineLevel="0" collapsed="false">
      <c r="B39" s="455" t="s">
        <v>412</v>
      </c>
      <c r="C39" s="452" t="n">
        <f aca="false">'BP Quantità (2)'!B22*(C$25+C$26+C27)</f>
        <v>0</v>
      </c>
      <c r="D39" s="452" t="n">
        <f aca="false">'BP Quantità (2)'!C22*(D$25+D$26+D27)</f>
        <v>0</v>
      </c>
      <c r="E39" s="452" t="n">
        <f aca="false">'BP Quantità (2)'!D22*(E$25+E$26+E27)</f>
        <v>0</v>
      </c>
      <c r="F39" s="452" t="n">
        <f aca="false">'BP Quantità (2)'!E22*(F$25+F$26+F27)</f>
        <v>0</v>
      </c>
      <c r="G39" s="452" t="n">
        <f aca="false">'BP Quantità (2)'!F22*(G$25+G$26+G27)</f>
        <v>0</v>
      </c>
      <c r="H39" s="452" t="n">
        <f aca="false">'BP Quantità (2)'!G22*(H$25+H$26+H27)</f>
        <v>0</v>
      </c>
      <c r="I39" s="452" t="n">
        <f aca="false">'BP Quantità (2)'!H22*(I$25+I$26+I27)</f>
        <v>0</v>
      </c>
      <c r="J39" s="452" t="n">
        <f aca="false">'BP Quantità (2)'!I22*(J$25+J$26+J27)</f>
        <v>0</v>
      </c>
      <c r="K39" s="452" t="n">
        <f aca="false">'BP Quantità (2)'!J22*(K$25+K$26+K27)</f>
        <v>0</v>
      </c>
      <c r="L39" s="452" t="n">
        <f aca="false">'BP Quantità (2)'!K22*(L$25+L$26+L27)</f>
        <v>0</v>
      </c>
      <c r="M39" s="452" t="n">
        <f aca="false">'BP Quantità (2)'!L22*(M$25+M$26+M27)</f>
        <v>0</v>
      </c>
      <c r="N39" s="452" t="n">
        <f aca="false">'BP Quantità (2)'!M22*(N$25+N$26+N27)</f>
        <v>0</v>
      </c>
      <c r="Q39" s="461" t="n">
        <f aca="false">SUM(C39:P39)</f>
        <v>0</v>
      </c>
    </row>
    <row r="40" customFormat="false" ht="15.75" hidden="false" customHeight="true" outlineLevel="0" collapsed="false">
      <c r="B40" s="455" t="s">
        <v>413</v>
      </c>
      <c r="C40" s="452" t="n">
        <f aca="false">'BP Quantità (2)'!B23*(C$25+C$26+C28)</f>
        <v>0</v>
      </c>
      <c r="D40" s="452" t="n">
        <f aca="false">'BP Quantità (2)'!C23*(D$25+D$26+D28)</f>
        <v>0</v>
      </c>
      <c r="E40" s="452" t="n">
        <f aca="false">'BP Quantità (2)'!D23*(E$25+E$26+E28)</f>
        <v>0</v>
      </c>
      <c r="F40" s="452" t="n">
        <f aca="false">'BP Quantità (2)'!E23*(F$25+F$26+F28)</f>
        <v>0</v>
      </c>
      <c r="G40" s="452" t="n">
        <f aca="false">'BP Quantità (2)'!F23*(G$25+G$26+G28)</f>
        <v>0</v>
      </c>
      <c r="H40" s="452" t="n">
        <f aca="false">'BP Quantità (2)'!G23*(H$25+H$26+H28)</f>
        <v>0</v>
      </c>
      <c r="I40" s="452" t="n">
        <f aca="false">'BP Quantità (2)'!H23*(I$25+I$26+I28)</f>
        <v>0</v>
      </c>
      <c r="J40" s="452" t="n">
        <f aca="false">'BP Quantità (2)'!I23*(J$25+J$26+J28)</f>
        <v>0</v>
      </c>
      <c r="K40" s="452" t="n">
        <f aca="false">'BP Quantità (2)'!J23*(K$25+K$26+K28)</f>
        <v>0</v>
      </c>
      <c r="L40" s="452" t="n">
        <f aca="false">'BP Quantità (2)'!K23*(L$25+L$26+L28)</f>
        <v>0</v>
      </c>
      <c r="M40" s="452" t="n">
        <f aca="false">'BP Quantità (2)'!L23*(M$25+M$26+M28)</f>
        <v>0</v>
      </c>
      <c r="N40" s="452" t="n">
        <f aca="false">'BP Quantità (2)'!M23*(N$25+N$26+N28)</f>
        <v>0</v>
      </c>
      <c r="Q40" s="461" t="n">
        <f aca="false">SUM(C40:P40)</f>
        <v>0</v>
      </c>
    </row>
    <row r="41" customFormat="false" ht="15.75" hidden="false" customHeight="true" outlineLevel="0" collapsed="false">
      <c r="B41" s="455" t="s">
        <v>414</v>
      </c>
      <c r="C41" s="452" t="n">
        <f aca="false">'BP Quantità (2)'!B24*(C$25+C$26+C29)</f>
        <v>0</v>
      </c>
      <c r="D41" s="452" t="n">
        <f aca="false">'BP Quantità (2)'!C24*(D$25+D$26+D29)</f>
        <v>0</v>
      </c>
      <c r="E41" s="452" t="n">
        <f aca="false">'BP Quantità (2)'!D24*(E$25+E$26+E29)</f>
        <v>0</v>
      </c>
      <c r="F41" s="452" t="n">
        <f aca="false">'BP Quantità (2)'!E24*(F$25+F$26+F29)</f>
        <v>0</v>
      </c>
      <c r="G41" s="452" t="n">
        <f aca="false">'BP Quantità (2)'!F24*(G$25+G$26+G29)</f>
        <v>0</v>
      </c>
      <c r="H41" s="452" t="n">
        <f aca="false">'BP Quantità (2)'!G24*(H$25+H$26+H29)</f>
        <v>0</v>
      </c>
      <c r="I41" s="452" t="n">
        <f aca="false">'BP Quantità (2)'!H24*(I$25+I$26+I29)</f>
        <v>0</v>
      </c>
      <c r="J41" s="452" t="n">
        <f aca="false">'BP Quantità (2)'!I24*(J$25+J$26+J29)</f>
        <v>0</v>
      </c>
      <c r="K41" s="452" t="n">
        <f aca="false">'BP Quantità (2)'!J24*(K$25+K$26+K29)</f>
        <v>0</v>
      </c>
      <c r="L41" s="452" t="n">
        <f aca="false">'BP Quantità (2)'!K24*(L$25+L$26+L29)</f>
        <v>0</v>
      </c>
      <c r="M41" s="452" t="n">
        <f aca="false">'BP Quantità (2)'!L24*(M$25+M$26+M29)</f>
        <v>0</v>
      </c>
      <c r="N41" s="452" t="n">
        <f aca="false">'BP Quantità (2)'!M24*(N$25+N$26+N29)</f>
        <v>0</v>
      </c>
      <c r="Q41" s="461" t="n">
        <f aca="false">SUM(C41:P41)</f>
        <v>0</v>
      </c>
    </row>
    <row r="42" customFormat="false" ht="15.75" hidden="false" customHeight="true" outlineLevel="0" collapsed="false">
      <c r="B42" s="455" t="s">
        <v>415</v>
      </c>
      <c r="C42" s="452" t="n">
        <f aca="false">'BP Quantità (2)'!B25*(C$25+C$26)</f>
        <v>0</v>
      </c>
      <c r="D42" s="452" t="n">
        <f aca="false">'BP Quantità (2)'!C25*(D$25+D$26)</f>
        <v>0</v>
      </c>
      <c r="E42" s="452" t="n">
        <f aca="false">'BP Quantità (2)'!D25*(E$25+E$26)</f>
        <v>0</v>
      </c>
      <c r="F42" s="452" t="n">
        <f aca="false">'BP Quantità (2)'!E25*(F$25+F$26)</f>
        <v>0</v>
      </c>
      <c r="G42" s="452" t="n">
        <f aca="false">'BP Quantità (2)'!F25*(G$25+G$26)</f>
        <v>0</v>
      </c>
      <c r="H42" s="452" t="n">
        <f aca="false">'BP Quantità (2)'!G25*(H$25+H$26)</f>
        <v>0</v>
      </c>
      <c r="I42" s="452" t="n">
        <f aca="false">'BP Quantità (2)'!H25*(I$25+I$26)</f>
        <v>0</v>
      </c>
      <c r="J42" s="452" t="n">
        <f aca="false">'BP Quantità (2)'!I25*(J$25+J$26)</f>
        <v>0</v>
      </c>
      <c r="K42" s="452" t="n">
        <f aca="false">'BP Quantità (2)'!J25*(K$25+K$26)</f>
        <v>0</v>
      </c>
      <c r="L42" s="452" t="n">
        <f aca="false">'BP Quantità (2)'!K25*(L$25+L$26)</f>
        <v>0</v>
      </c>
      <c r="M42" s="452" t="n">
        <f aca="false">'BP Quantità (2)'!L25*(M$25+M$26)</f>
        <v>0</v>
      </c>
      <c r="N42" s="452" t="n">
        <f aca="false">'BP Quantità (2)'!M25*(N$25+N$26)</f>
        <v>0</v>
      </c>
      <c r="Q42" s="461" t="n">
        <f aca="false">SUM(C42:P42)</f>
        <v>0</v>
      </c>
    </row>
    <row r="43" customFormat="false" ht="15.75" hidden="false" customHeight="true" outlineLevel="0" collapsed="false">
      <c r="B43" s="455" t="s">
        <v>113</v>
      </c>
      <c r="C43" s="452" t="n">
        <f aca="false">'BP Quantità (2)'!B26*(C$25+C$26+C31)</f>
        <v>0</v>
      </c>
      <c r="D43" s="452" t="n">
        <f aca="false">'BP Quantità (2)'!C26*(D$25+D$26+D31)</f>
        <v>0</v>
      </c>
      <c r="E43" s="452" t="n">
        <f aca="false">'BP Quantità (2)'!D26*(E$25+E$26+E31)</f>
        <v>0</v>
      </c>
      <c r="F43" s="452" t="n">
        <f aca="false">'BP Quantità (2)'!E26*(F$25+F$26+F31)</f>
        <v>0</v>
      </c>
      <c r="G43" s="452" t="n">
        <f aca="false">'BP Quantità (2)'!F26*(G$25+G$26+G31)</f>
        <v>0</v>
      </c>
      <c r="H43" s="452" t="n">
        <f aca="false">'BP Quantità (2)'!G26*(H$25+H$26+H31)</f>
        <v>0</v>
      </c>
      <c r="I43" s="452" t="n">
        <f aca="false">'BP Quantità (2)'!H26*(I$25+I$26+I31)</f>
        <v>0</v>
      </c>
      <c r="J43" s="452" t="n">
        <f aca="false">'BP Quantità (2)'!I26*(J$25+J$26+J31)</f>
        <v>0</v>
      </c>
      <c r="K43" s="452" t="n">
        <f aca="false">'BP Quantità (2)'!J26*(K$25+K$26+K31)</f>
        <v>0</v>
      </c>
      <c r="L43" s="452" t="n">
        <f aca="false">'BP Quantità (2)'!K26*(L$25+L$26+L31)</f>
        <v>0</v>
      </c>
      <c r="M43" s="452" t="n">
        <f aca="false">'BP Quantità (2)'!L26*(M$25+M$26+M31)</f>
        <v>0</v>
      </c>
      <c r="N43" s="452" t="n">
        <f aca="false">'BP Quantità (2)'!M26*(N$25+N$26+N31)</f>
        <v>0</v>
      </c>
      <c r="Q43" s="461" t="n">
        <f aca="false">SUM(C43:P43)</f>
        <v>0</v>
      </c>
    </row>
    <row r="44" customFormat="false" ht="15.75" hidden="false" customHeight="true" outlineLevel="0" collapsed="false">
      <c r="B44" s="462"/>
      <c r="C44" s="463"/>
      <c r="D44" s="463"/>
      <c r="E44" s="463"/>
      <c r="F44" s="463"/>
      <c r="G44" s="463"/>
      <c r="H44" s="463"/>
      <c r="I44" s="463"/>
      <c r="J44" s="463"/>
      <c r="K44" s="463"/>
      <c r="L44" s="463"/>
      <c r="M44" s="463"/>
      <c r="N44" s="463"/>
      <c r="Q44" s="461" t="n">
        <f aca="false">SUM(C44:P44)</f>
        <v>0</v>
      </c>
    </row>
    <row r="45" customFormat="false" ht="15.75" hidden="false" customHeight="true" outlineLevel="0" collapsed="false">
      <c r="B45" s="462"/>
      <c r="C45" s="463"/>
      <c r="D45" s="463"/>
      <c r="E45" s="463"/>
      <c r="F45" s="463"/>
      <c r="G45" s="463"/>
      <c r="H45" s="463"/>
      <c r="I45" s="463"/>
      <c r="J45" s="463"/>
      <c r="K45" s="463"/>
      <c r="L45" s="463"/>
      <c r="M45" s="463"/>
      <c r="N45" s="463"/>
      <c r="Q45" s="461" t="n">
        <f aca="false">SUM(C45:P45)</f>
        <v>0</v>
      </c>
    </row>
    <row r="46" customFormat="false" ht="15.75" hidden="false" customHeight="true" outlineLevel="0" collapsed="false">
      <c r="B46" s="462"/>
      <c r="C46" s="463"/>
      <c r="D46" s="463"/>
      <c r="E46" s="463"/>
      <c r="F46" s="463"/>
      <c r="G46" s="463"/>
      <c r="H46" s="463"/>
      <c r="I46" s="463"/>
      <c r="J46" s="463"/>
      <c r="K46" s="463"/>
      <c r="L46" s="463"/>
      <c r="M46" s="463"/>
      <c r="N46" s="463"/>
      <c r="Q46" s="461" t="n">
        <f aca="false">SUM(C46:P46)</f>
        <v>0</v>
      </c>
    </row>
    <row r="47" customFormat="false" ht="23.25" hidden="false" customHeight="true" outlineLevel="0" collapsed="false">
      <c r="B47" s="457" t="s">
        <v>371</v>
      </c>
      <c r="C47" s="458"/>
      <c r="D47" s="458"/>
      <c r="E47" s="458"/>
      <c r="F47" s="458"/>
      <c r="G47" s="458"/>
      <c r="H47" s="458"/>
      <c r="I47" s="458"/>
      <c r="J47" s="458"/>
      <c r="K47" s="458"/>
      <c r="L47" s="458"/>
      <c r="M47" s="458"/>
      <c r="N47" s="458"/>
      <c r="O47" s="457"/>
      <c r="Q47" s="459" t="n">
        <f aca="false">SUM(Q50:Q56)</f>
        <v>0</v>
      </c>
    </row>
    <row r="48" customFormat="false" ht="15.75" hidden="false" customHeight="true" outlineLevel="0" collapsed="false">
      <c r="B48" s="460"/>
      <c r="C48" s="460"/>
      <c r="D48" s="460"/>
      <c r="E48" s="460"/>
      <c r="F48" s="460"/>
      <c r="G48" s="460"/>
      <c r="H48" s="460"/>
      <c r="I48" s="460"/>
      <c r="J48" s="460"/>
      <c r="K48" s="460"/>
      <c r="L48" s="460"/>
      <c r="M48" s="460"/>
      <c r="N48" s="460"/>
      <c r="O48" s="460"/>
      <c r="Q48" s="461" t="n">
        <f aca="false">SUM(C48:P48)</f>
        <v>0</v>
      </c>
    </row>
    <row r="49" customFormat="false" ht="60.75" hidden="false" customHeight="true" outlineLevel="0" collapsed="false">
      <c r="B49" s="445" t="str">
        <f aca="false">B36</f>
        <v>Nome del Prodotto o del Servizio</v>
      </c>
      <c r="C49" s="446" t="n">
        <f aca="false">C36</f>
        <v>0</v>
      </c>
      <c r="D49" s="446" t="n">
        <f aca="false">D36</f>
        <v>0</v>
      </c>
      <c r="E49" s="446" t="n">
        <f aca="false">E36</f>
        <v>0</v>
      </c>
      <c r="F49" s="446" t="n">
        <f aca="false">F36</f>
        <v>0</v>
      </c>
      <c r="G49" s="446" t="n">
        <f aca="false">G36</f>
        <v>0</v>
      </c>
      <c r="H49" s="446" t="n">
        <f aca="false">H36</f>
        <v>0</v>
      </c>
      <c r="I49" s="446" t="n">
        <f aca="false">I36</f>
        <v>0</v>
      </c>
      <c r="J49" s="446" t="n">
        <f aca="false">J36</f>
        <v>0</v>
      </c>
      <c r="K49" s="446" t="n">
        <f aca="false">K36</f>
        <v>0</v>
      </c>
      <c r="L49" s="446" t="n">
        <f aca="false">L36</f>
        <v>0</v>
      </c>
      <c r="M49" s="446" t="n">
        <f aca="false">M36</f>
        <v>0</v>
      </c>
      <c r="N49" s="446" t="n">
        <f aca="false">N36</f>
        <v>0</v>
      </c>
      <c r="O49" s="447"/>
      <c r="Q49" s="442" t="n">
        <f aca="false">SUM(C49:P49)</f>
        <v>0</v>
      </c>
    </row>
    <row r="50" customFormat="false" ht="15.75" hidden="false" customHeight="true" outlineLevel="0" collapsed="false">
      <c r="B50" s="445" t="str">
        <f aca="false">B37</f>
        <v>Unità di misura</v>
      </c>
      <c r="C50" s="464" t="n">
        <f aca="false">C37</f>
        <v>0</v>
      </c>
      <c r="D50" s="464" t="n">
        <f aca="false">D37</f>
        <v>0</v>
      </c>
      <c r="E50" s="464" t="n">
        <f aca="false">E37</f>
        <v>0</v>
      </c>
      <c r="F50" s="464" t="n">
        <f aca="false">F37</f>
        <v>0</v>
      </c>
      <c r="G50" s="464" t="n">
        <f aca="false">G37</f>
        <v>0</v>
      </c>
      <c r="H50" s="464" t="n">
        <f aca="false">H37</f>
        <v>0</v>
      </c>
      <c r="I50" s="464" t="n">
        <f aca="false">I37</f>
        <v>0</v>
      </c>
      <c r="J50" s="464" t="n">
        <f aca="false">J37</f>
        <v>0</v>
      </c>
      <c r="K50" s="464" t="n">
        <f aca="false">K37</f>
        <v>0</v>
      </c>
      <c r="L50" s="464" t="n">
        <f aca="false">L37</f>
        <v>0</v>
      </c>
      <c r="M50" s="464" t="n">
        <f aca="false">M37</f>
        <v>0</v>
      </c>
      <c r="N50" s="464" t="n">
        <f aca="false">N37</f>
        <v>0</v>
      </c>
      <c r="Q50" s="461" t="n">
        <f aca="false">SUM(C50:P50)</f>
        <v>0</v>
      </c>
    </row>
    <row r="51" customFormat="false" ht="15.75" hidden="false" customHeight="true" outlineLevel="0" collapsed="false">
      <c r="B51" s="451"/>
      <c r="C51" s="452"/>
      <c r="D51" s="452"/>
      <c r="E51" s="452"/>
      <c r="F51" s="452"/>
      <c r="G51" s="452"/>
      <c r="H51" s="452"/>
      <c r="I51" s="452"/>
      <c r="J51" s="452"/>
      <c r="K51" s="452"/>
      <c r="L51" s="452"/>
      <c r="M51" s="452"/>
      <c r="N51" s="452"/>
      <c r="Q51" s="461" t="n">
        <f aca="false">SUM(C51:P51)</f>
        <v>0</v>
      </c>
    </row>
    <row r="52" customFormat="false" ht="16.5" hidden="false" customHeight="true" outlineLevel="0" collapsed="false">
      <c r="B52" s="455" t="str">
        <f aca="false">B39</f>
        <v>Vendita diretta</v>
      </c>
      <c r="C52" s="452" t="n">
        <f aca="false">'BP Quantità (2)'!B32*(C$25+C$26+C27)</f>
        <v>0</v>
      </c>
      <c r="D52" s="452" t="n">
        <f aca="false">'BP Quantità (2)'!C32*(D$25+D$26+D27)</f>
        <v>0</v>
      </c>
      <c r="E52" s="452" t="n">
        <f aca="false">'BP Quantità (2)'!D32*(E$25+E$26+E27)</f>
        <v>0</v>
      </c>
      <c r="F52" s="452" t="n">
        <f aca="false">'BP Quantità (2)'!E32*(F$25+F$26+F27)</f>
        <v>0</v>
      </c>
      <c r="G52" s="452" t="n">
        <f aca="false">'BP Quantità (2)'!F32*(G$25+G$26+G27)</f>
        <v>0</v>
      </c>
      <c r="H52" s="452" t="n">
        <f aca="false">'BP Quantità (2)'!G32*(H$25+H$26+H27)</f>
        <v>0</v>
      </c>
      <c r="I52" s="452" t="n">
        <f aca="false">'BP Quantità (2)'!H32*(I$25+I$26+I27)</f>
        <v>0</v>
      </c>
      <c r="J52" s="452" t="n">
        <f aca="false">'BP Quantità (2)'!I32*(J$25+J$26+J27)</f>
        <v>0</v>
      </c>
      <c r="K52" s="452" t="n">
        <f aca="false">'BP Quantità (2)'!J32*(K$25+K$26+K27)</f>
        <v>0</v>
      </c>
      <c r="L52" s="452" t="n">
        <f aca="false">'BP Quantità (2)'!K32*(L$25+L$26+L27)</f>
        <v>0</v>
      </c>
      <c r="M52" s="452" t="n">
        <f aca="false">'BP Quantità (2)'!L32*(M$25+M$26+M27)</f>
        <v>0</v>
      </c>
      <c r="N52" s="452" t="n">
        <f aca="false">'BP Quantità (2)'!M32*(N$25+N$26+N27)</f>
        <v>0</v>
      </c>
      <c r="Q52" s="461" t="n">
        <f aca="false">SUM(C52:P52)</f>
        <v>0</v>
      </c>
    </row>
    <row r="53" customFormat="false" ht="16.5" hidden="false" customHeight="true" outlineLevel="0" collapsed="false">
      <c r="B53" s="455" t="str">
        <f aca="false">B40</f>
        <v>Vendita negozi</v>
      </c>
      <c r="C53" s="452" t="n">
        <f aca="false">'BP Quantità (2)'!B33*(C$25+C$26+C28)</f>
        <v>0</v>
      </c>
      <c r="D53" s="452" t="n">
        <f aca="false">'BP Quantità (2)'!C33*(D$25+D$26+D28)</f>
        <v>0</v>
      </c>
      <c r="E53" s="452" t="n">
        <f aca="false">'BP Quantità (2)'!D33*(E$25+E$26+E28)</f>
        <v>0</v>
      </c>
      <c r="F53" s="452" t="n">
        <f aca="false">'BP Quantità (2)'!E33*(F$25+F$26+F28)</f>
        <v>0</v>
      </c>
      <c r="G53" s="452" t="n">
        <f aca="false">'BP Quantità (2)'!F33*(G$25+G$26+G28)</f>
        <v>0</v>
      </c>
      <c r="H53" s="452" t="n">
        <f aca="false">'BP Quantità (2)'!G33*(H$25+H$26+H28)</f>
        <v>0</v>
      </c>
      <c r="I53" s="452" t="n">
        <f aca="false">'BP Quantità (2)'!H33*(I$25+I$26+I28)</f>
        <v>0</v>
      </c>
      <c r="J53" s="452" t="n">
        <f aca="false">'BP Quantità (2)'!I33*(J$25+J$26+J28)</f>
        <v>0</v>
      </c>
      <c r="K53" s="452" t="n">
        <f aca="false">'BP Quantità (2)'!J33*(K$25+K$26+K28)</f>
        <v>0</v>
      </c>
      <c r="L53" s="452" t="n">
        <f aca="false">'BP Quantità (2)'!K33*(L$25+L$26+L28)</f>
        <v>0</v>
      </c>
      <c r="M53" s="452" t="n">
        <f aca="false">'BP Quantità (2)'!L33*(M$25+M$26+M28)</f>
        <v>0</v>
      </c>
      <c r="N53" s="452" t="n">
        <f aca="false">'BP Quantità (2)'!M33*(N$25+N$26+N28)</f>
        <v>0</v>
      </c>
      <c r="Q53" s="461" t="n">
        <f aca="false">SUM(C53:P53)</f>
        <v>0</v>
      </c>
    </row>
    <row r="54" customFormat="false" ht="15.75" hidden="false" customHeight="true" outlineLevel="0" collapsed="false">
      <c r="B54" s="455" t="str">
        <f aca="false">B41</f>
        <v>Grossisti, cooperative GDO</v>
      </c>
      <c r="C54" s="452" t="n">
        <f aca="false">'BP Quantità (2)'!B34*(C$25+C$26+C29)</f>
        <v>0</v>
      </c>
      <c r="D54" s="452" t="n">
        <f aca="false">'BP Quantità (2)'!C34*(D$25+D$26+D29)</f>
        <v>0</v>
      </c>
      <c r="E54" s="452" t="n">
        <f aca="false">'BP Quantità (2)'!D34*(E$25+E$26+E29)</f>
        <v>0</v>
      </c>
      <c r="F54" s="452" t="n">
        <f aca="false">'BP Quantità (2)'!E34*(F$25+F$26+F29)</f>
        <v>0</v>
      </c>
      <c r="G54" s="452" t="n">
        <f aca="false">'BP Quantità (2)'!F34*(G$25+G$26+G29)</f>
        <v>0</v>
      </c>
      <c r="H54" s="452" t="n">
        <f aca="false">'BP Quantità (2)'!G34*(H$25+H$26+H29)</f>
        <v>0</v>
      </c>
      <c r="I54" s="452" t="n">
        <f aca="false">'BP Quantità (2)'!H34*(I$25+I$26+I29)</f>
        <v>0</v>
      </c>
      <c r="J54" s="452" t="n">
        <f aca="false">'BP Quantità (2)'!I34*(J$25+J$26+J29)</f>
        <v>0</v>
      </c>
      <c r="K54" s="452" t="n">
        <f aca="false">'BP Quantità (2)'!J34*(K$25+K$26+K29)</f>
        <v>0</v>
      </c>
      <c r="L54" s="452" t="n">
        <f aca="false">'BP Quantità (2)'!K34*(L$25+L$26+L29)</f>
        <v>0</v>
      </c>
      <c r="M54" s="452" t="n">
        <f aca="false">'BP Quantità (2)'!L34*(M$25+M$26+M29)</f>
        <v>0</v>
      </c>
      <c r="N54" s="452" t="n">
        <f aca="false">'BP Quantità (2)'!M34*(N$25+N$26+N29)</f>
        <v>0</v>
      </c>
      <c r="Q54" s="461" t="n">
        <f aca="false">SUM(C54:P54)</f>
        <v>0</v>
      </c>
    </row>
    <row r="55" customFormat="false" ht="15.75" hidden="false" customHeight="true" outlineLevel="0" collapsed="false">
      <c r="B55" s="455" t="str">
        <f aca="false">B42</f>
        <v>Reimpiego aziendale</v>
      </c>
      <c r="C55" s="452" t="n">
        <f aca="false">'BP Quantità (2)'!B35*(C$25+C$26+C30)</f>
        <v>0</v>
      </c>
      <c r="D55" s="452" t="n">
        <f aca="false">'BP Quantità (2)'!C35*(D$25+D$26+D30)</f>
        <v>0</v>
      </c>
      <c r="E55" s="452" t="n">
        <f aca="false">'BP Quantità (2)'!D35*(E$25+E$26+E30)</f>
        <v>0</v>
      </c>
      <c r="F55" s="452" t="n">
        <f aca="false">'BP Quantità (2)'!E35*(F$25+F$26+F30)</f>
        <v>0</v>
      </c>
      <c r="G55" s="452" t="n">
        <f aca="false">'BP Quantità (2)'!F35*(G$25+G$26+G30)</f>
        <v>0</v>
      </c>
      <c r="H55" s="452" t="n">
        <f aca="false">'BP Quantità (2)'!G35*(H$25+H$26+H30)</f>
        <v>0</v>
      </c>
      <c r="I55" s="452" t="n">
        <f aca="false">'BP Quantità (2)'!H35*(I$25+I$26+I30)</f>
        <v>0</v>
      </c>
      <c r="J55" s="452" t="n">
        <f aca="false">'BP Quantità (2)'!I35*(J$25+J$26+J30)</f>
        <v>0</v>
      </c>
      <c r="K55" s="452" t="n">
        <f aca="false">'BP Quantità (2)'!J35*(K$25+K$26+K30)</f>
        <v>0</v>
      </c>
      <c r="L55" s="452" t="n">
        <f aca="false">'BP Quantità (2)'!K35*(L$25+L$26+L30)</f>
        <v>0</v>
      </c>
      <c r="M55" s="452" t="n">
        <f aca="false">'BP Quantità (2)'!L35*(M$25+M$26+M30)</f>
        <v>0</v>
      </c>
      <c r="N55" s="452" t="n">
        <f aca="false">'BP Quantità (2)'!M35*(N$25+N$26+N30)</f>
        <v>0</v>
      </c>
      <c r="Q55" s="461" t="n">
        <f aca="false">SUM(C55:P55)</f>
        <v>0</v>
      </c>
    </row>
    <row r="56" customFormat="false" ht="15.75" hidden="false" customHeight="true" outlineLevel="0" collapsed="false">
      <c r="B56" s="455" t="str">
        <f aca="false">B43</f>
        <v>Altro</v>
      </c>
      <c r="C56" s="452" t="n">
        <f aca="false">'BP Quantità (2)'!B36*(C$25+C$26+C31)</f>
        <v>0</v>
      </c>
      <c r="D56" s="452" t="n">
        <f aca="false">'BP Quantità (2)'!C36*(D$25+D$26+D31)</f>
        <v>0</v>
      </c>
      <c r="E56" s="452" t="n">
        <f aca="false">'BP Quantità (2)'!D36*(E$25+E$26+E31)</f>
        <v>0</v>
      </c>
      <c r="F56" s="452" t="n">
        <f aca="false">'BP Quantità (2)'!E36*(F$25+F$26+F31)</f>
        <v>0</v>
      </c>
      <c r="G56" s="452" t="n">
        <f aca="false">'BP Quantità (2)'!F36*(G$25+G$26+G31)</f>
        <v>0</v>
      </c>
      <c r="H56" s="452" t="n">
        <f aca="false">'BP Quantità (2)'!G36*(H$25+H$26+H31)</f>
        <v>0</v>
      </c>
      <c r="I56" s="452" t="n">
        <f aca="false">'BP Quantità (2)'!H36*(I$25+I$26+I31)</f>
        <v>0</v>
      </c>
      <c r="J56" s="452" t="n">
        <f aca="false">'BP Quantità (2)'!I36*(J$25+J$26+J31)</f>
        <v>0</v>
      </c>
      <c r="K56" s="452" t="n">
        <f aca="false">'BP Quantità (2)'!J36*(K$25+K$26+K31)</f>
        <v>0</v>
      </c>
      <c r="L56" s="452" t="n">
        <f aca="false">'BP Quantità (2)'!K36*(L$25+L$26+L31)</f>
        <v>0</v>
      </c>
      <c r="M56" s="452" t="n">
        <f aca="false">'BP Quantità (2)'!L36*(M$25+M$26+M31)</f>
        <v>0</v>
      </c>
      <c r="N56" s="452" t="n">
        <f aca="false">'BP Quantità (2)'!M36*(N$25+N$26+N31)</f>
        <v>0</v>
      </c>
      <c r="Q56" s="461" t="n">
        <f aca="false">SUM(C56:P56)</f>
        <v>0</v>
      </c>
    </row>
    <row r="57" customFormat="false" ht="15.75" hidden="false" customHeight="true" outlineLevel="0" collapsed="false">
      <c r="B57" s="465"/>
      <c r="C57" s="463"/>
      <c r="D57" s="463"/>
      <c r="E57" s="463"/>
      <c r="F57" s="463"/>
      <c r="G57" s="463"/>
      <c r="H57" s="463"/>
      <c r="I57" s="463"/>
      <c r="J57" s="463"/>
      <c r="K57" s="463"/>
      <c r="L57" s="463"/>
      <c r="M57" s="463"/>
      <c r="N57" s="463"/>
      <c r="Q57" s="461" t="n">
        <f aca="false">SUM(C57:P57)</f>
        <v>0</v>
      </c>
    </row>
    <row r="58" customFormat="false" ht="15.75" hidden="false" customHeight="true" outlineLevel="0" collapsed="false">
      <c r="B58" s="465"/>
      <c r="C58" s="463"/>
      <c r="D58" s="463"/>
      <c r="E58" s="463"/>
      <c r="F58" s="463"/>
      <c r="G58" s="463"/>
      <c r="H58" s="463"/>
      <c r="I58" s="463"/>
      <c r="J58" s="463"/>
      <c r="K58" s="463"/>
      <c r="L58" s="463"/>
      <c r="M58" s="463"/>
      <c r="N58" s="463"/>
      <c r="Q58" s="461" t="n">
        <f aca="false">SUM(C58:P58)</f>
        <v>0</v>
      </c>
    </row>
    <row r="59" customFormat="false" ht="15.75" hidden="false" customHeight="true" outlineLevel="0" collapsed="false">
      <c r="B59" s="465"/>
      <c r="C59" s="463"/>
      <c r="D59" s="463"/>
      <c r="E59" s="463"/>
      <c r="F59" s="463"/>
      <c r="G59" s="463"/>
      <c r="H59" s="463"/>
      <c r="I59" s="463"/>
      <c r="J59" s="463"/>
      <c r="K59" s="463"/>
      <c r="L59" s="463"/>
      <c r="M59" s="463"/>
      <c r="N59" s="463"/>
      <c r="Q59" s="461" t="n">
        <f aca="false">SUM(C59:P59)</f>
        <v>0</v>
      </c>
    </row>
    <row r="60" customFormat="false" ht="25.5" hidden="false" customHeight="true" outlineLevel="0" collapsed="false">
      <c r="B60" s="457" t="s">
        <v>372</v>
      </c>
      <c r="C60" s="458"/>
      <c r="D60" s="458"/>
      <c r="E60" s="458"/>
      <c r="F60" s="458"/>
      <c r="G60" s="458"/>
      <c r="H60" s="458"/>
      <c r="I60" s="458"/>
      <c r="J60" s="458"/>
      <c r="K60" s="458"/>
      <c r="L60" s="458"/>
      <c r="M60" s="458"/>
      <c r="N60" s="458"/>
      <c r="O60" s="457"/>
      <c r="Q60" s="459" t="n">
        <f aca="false">SUM(Q63:Q69)</f>
        <v>0</v>
      </c>
    </row>
    <row r="61" customFormat="false" ht="24.45" hidden="false" customHeight="false" outlineLevel="0" collapsed="false">
      <c r="B61" s="460"/>
      <c r="C61" s="460"/>
      <c r="D61" s="460"/>
      <c r="E61" s="460"/>
      <c r="F61" s="460"/>
      <c r="G61" s="460"/>
      <c r="H61" s="460"/>
      <c r="I61" s="460"/>
      <c r="J61" s="460"/>
      <c r="K61" s="460"/>
      <c r="L61" s="460"/>
      <c r="M61" s="460"/>
      <c r="N61" s="460"/>
      <c r="O61" s="460"/>
      <c r="Q61" s="461" t="n">
        <f aca="false">SUM(C61:P61)</f>
        <v>0</v>
      </c>
    </row>
    <row r="62" customFormat="false" ht="60.75" hidden="false" customHeight="true" outlineLevel="0" collapsed="false">
      <c r="B62" s="445" t="str">
        <f aca="false">B49</f>
        <v>Nome del Prodotto o del Servizio</v>
      </c>
      <c r="C62" s="446" t="n">
        <f aca="false">C49</f>
        <v>0</v>
      </c>
      <c r="D62" s="446" t="n">
        <f aca="false">D49</f>
        <v>0</v>
      </c>
      <c r="E62" s="446" t="n">
        <f aca="false">E49</f>
        <v>0</v>
      </c>
      <c r="F62" s="446" t="n">
        <f aca="false">F49</f>
        <v>0</v>
      </c>
      <c r="G62" s="446" t="n">
        <f aca="false">G49</f>
        <v>0</v>
      </c>
      <c r="H62" s="446" t="n">
        <f aca="false">H49</f>
        <v>0</v>
      </c>
      <c r="I62" s="446" t="n">
        <f aca="false">I49</f>
        <v>0</v>
      </c>
      <c r="J62" s="446" t="n">
        <f aca="false">J49</f>
        <v>0</v>
      </c>
      <c r="K62" s="446" t="n">
        <f aca="false">K49</f>
        <v>0</v>
      </c>
      <c r="L62" s="446" t="n">
        <f aca="false">L49</f>
        <v>0</v>
      </c>
      <c r="M62" s="446" t="n">
        <f aca="false">M49</f>
        <v>0</v>
      </c>
      <c r="N62" s="446" t="n">
        <f aca="false">N49</f>
        <v>0</v>
      </c>
      <c r="O62" s="447"/>
      <c r="Q62" s="442" t="n">
        <f aca="false">SUM(C62:P62)</f>
        <v>0</v>
      </c>
    </row>
    <row r="63" customFormat="false" ht="15" hidden="false" customHeight="true" outlineLevel="0" collapsed="false">
      <c r="B63" s="445" t="str">
        <f aca="false">B50</f>
        <v>Unità di misura</v>
      </c>
      <c r="C63" s="464" t="n">
        <f aca="false">C50</f>
        <v>0</v>
      </c>
      <c r="D63" s="464" t="n">
        <f aca="false">D50</f>
        <v>0</v>
      </c>
      <c r="E63" s="464" t="n">
        <f aca="false">E50</f>
        <v>0</v>
      </c>
      <c r="F63" s="464" t="n">
        <f aca="false">F50</f>
        <v>0</v>
      </c>
      <c r="G63" s="464" t="n">
        <f aca="false">G50</f>
        <v>0</v>
      </c>
      <c r="H63" s="464" t="n">
        <f aca="false">H50</f>
        <v>0</v>
      </c>
      <c r="I63" s="464" t="n">
        <f aca="false">I50</f>
        <v>0</v>
      </c>
      <c r="J63" s="464" t="n">
        <f aca="false">J50</f>
        <v>0</v>
      </c>
      <c r="K63" s="464" t="n">
        <f aca="false">K50</f>
        <v>0</v>
      </c>
      <c r="L63" s="464" t="n">
        <f aca="false">L50</f>
        <v>0</v>
      </c>
      <c r="M63" s="464" t="n">
        <f aca="false">M50</f>
        <v>0</v>
      </c>
      <c r="N63" s="464" t="n">
        <f aca="false">N50</f>
        <v>0</v>
      </c>
      <c r="Q63" s="461" t="n">
        <f aca="false">SUM(C63:P63)</f>
        <v>0</v>
      </c>
    </row>
    <row r="64" customFormat="false" ht="15" hidden="false" customHeight="true" outlineLevel="0" collapsed="false">
      <c r="B64" s="451"/>
      <c r="C64" s="452"/>
      <c r="D64" s="452"/>
      <c r="E64" s="452"/>
      <c r="F64" s="452"/>
      <c r="G64" s="452"/>
      <c r="H64" s="452"/>
      <c r="I64" s="452"/>
      <c r="J64" s="452"/>
      <c r="K64" s="452"/>
      <c r="L64" s="452"/>
      <c r="M64" s="452"/>
      <c r="N64" s="452"/>
      <c r="Q64" s="461" t="n">
        <f aca="false">SUM(C64:P64)</f>
        <v>0</v>
      </c>
    </row>
    <row r="65" customFormat="false" ht="15.75" hidden="false" customHeight="true" outlineLevel="0" collapsed="false">
      <c r="B65" s="455" t="str">
        <f aca="false">B52</f>
        <v>Vendita diretta</v>
      </c>
      <c r="C65" s="452" t="n">
        <f aca="false">'BP Quantità (2)'!B42*(C$25+C$26+C27)</f>
        <v>0</v>
      </c>
      <c r="D65" s="452" t="n">
        <f aca="false">'BP Quantità (2)'!C42*(D$25+D$26+D27)</f>
        <v>0</v>
      </c>
      <c r="E65" s="452" t="n">
        <f aca="false">'BP Quantità (2)'!D42*(E$25+E$26+E27)</f>
        <v>0</v>
      </c>
      <c r="F65" s="452" t="n">
        <f aca="false">'BP Quantità (2)'!E42*(F$25+F$26+F27)</f>
        <v>0</v>
      </c>
      <c r="G65" s="452" t="n">
        <f aca="false">'BP Quantità (2)'!F42*(G$25+G$26+G27)</f>
        <v>0</v>
      </c>
      <c r="H65" s="452" t="n">
        <f aca="false">'BP Quantità (2)'!G42*(H$25+H$26+H27)</f>
        <v>0</v>
      </c>
      <c r="I65" s="452" t="n">
        <f aca="false">'BP Quantità (2)'!H42*(I$25+I$26+I27)</f>
        <v>0</v>
      </c>
      <c r="J65" s="452" t="n">
        <f aca="false">'BP Quantità (2)'!I42*(J$25+J$26+J27)</f>
        <v>0</v>
      </c>
      <c r="K65" s="452" t="n">
        <f aca="false">'BP Quantità (2)'!J42*(K$25+K$26+K27)</f>
        <v>0</v>
      </c>
      <c r="L65" s="452" t="n">
        <f aca="false">'BP Quantità (2)'!K42*(L$25+L$26+L27)</f>
        <v>0</v>
      </c>
      <c r="M65" s="452" t="n">
        <f aca="false">'BP Quantità (2)'!L42*(M$25+M$26+M27)</f>
        <v>0</v>
      </c>
      <c r="N65" s="452" t="n">
        <f aca="false">'BP Quantità (2)'!M42*(N$25+N$26+N27)</f>
        <v>0</v>
      </c>
      <c r="Q65" s="461" t="n">
        <f aca="false">SUM(C65:P65)</f>
        <v>0</v>
      </c>
    </row>
    <row r="66" s="467" customFormat="true" ht="15.75" hidden="false" customHeight="true" outlineLevel="0" collapsed="false">
      <c r="A66" s="438"/>
      <c r="B66" s="455" t="str">
        <f aca="false">B53</f>
        <v>Vendita negozi</v>
      </c>
      <c r="C66" s="452" t="n">
        <f aca="false">'BP Quantità (2)'!B43*(C$25+C$26+C28)</f>
        <v>0</v>
      </c>
      <c r="D66" s="452" t="n">
        <f aca="false">'BP Quantità (2)'!C43*(D$25+D$26+D28)</f>
        <v>0</v>
      </c>
      <c r="E66" s="452" t="n">
        <f aca="false">'BP Quantità (2)'!D43*(E$25+E$26+E28)</f>
        <v>0</v>
      </c>
      <c r="F66" s="452" t="n">
        <f aca="false">'BP Quantità (2)'!E43*(F$25+F$26+F28)</f>
        <v>0</v>
      </c>
      <c r="G66" s="452" t="n">
        <f aca="false">'BP Quantità (2)'!F43*(G$25+G$26+G28)</f>
        <v>0</v>
      </c>
      <c r="H66" s="452" t="n">
        <f aca="false">'BP Quantità (2)'!G43*(H$25+H$26+H28)</f>
        <v>0</v>
      </c>
      <c r="I66" s="452" t="n">
        <f aca="false">'BP Quantità (2)'!H43*(I$25+I$26+I28)</f>
        <v>0</v>
      </c>
      <c r="J66" s="452" t="n">
        <f aca="false">'BP Quantità (2)'!I43*(J$25+J$26+J28)</f>
        <v>0</v>
      </c>
      <c r="K66" s="452" t="n">
        <f aca="false">'BP Quantità (2)'!J43*(K$25+K$26+K28)</f>
        <v>0</v>
      </c>
      <c r="L66" s="452" t="n">
        <f aca="false">'BP Quantità (2)'!K43*(L$25+L$26+L28)</f>
        <v>0</v>
      </c>
      <c r="M66" s="452" t="n">
        <f aca="false">'BP Quantità (2)'!L43*(M$25+M$26+M28)</f>
        <v>0</v>
      </c>
      <c r="N66" s="452" t="n">
        <f aca="false">'BP Quantità (2)'!M43*(N$25+N$26+N28)</f>
        <v>0</v>
      </c>
      <c r="O66" s="438"/>
      <c r="P66" s="438"/>
      <c r="Q66" s="461" t="n">
        <f aca="false">SUM(C66:P66)</f>
        <v>0</v>
      </c>
      <c r="R66" s="466"/>
      <c r="S66" s="466"/>
      <c r="T66" s="466"/>
      <c r="U66" s="466"/>
      <c r="V66" s="466"/>
      <c r="W66" s="466"/>
      <c r="X66" s="466"/>
      <c r="Y66" s="466"/>
      <c r="Z66" s="466"/>
      <c r="AA66" s="466"/>
      <c r="AB66" s="466"/>
      <c r="AC66" s="466"/>
      <c r="AD66" s="466"/>
      <c r="AE66" s="466"/>
      <c r="AF66" s="466"/>
      <c r="AG66" s="466"/>
      <c r="AH66" s="466"/>
      <c r="AI66" s="466"/>
    </row>
    <row r="67" customFormat="false" ht="15.75" hidden="false" customHeight="true" outlineLevel="0" collapsed="false">
      <c r="B67" s="455" t="str">
        <f aca="false">B54</f>
        <v>Grossisti, cooperative GDO</v>
      </c>
      <c r="C67" s="452" t="n">
        <f aca="false">'BP Quantità (2)'!B44*(C$25+C$26+C29)</f>
        <v>0</v>
      </c>
      <c r="D67" s="452" t="n">
        <f aca="false">'BP Quantità (2)'!C44*(D$25+D$26+D29)</f>
        <v>0</v>
      </c>
      <c r="E67" s="452" t="n">
        <f aca="false">'BP Quantità (2)'!D44*(E$25+E$26+E29)</f>
        <v>0</v>
      </c>
      <c r="F67" s="452" t="n">
        <f aca="false">'BP Quantità (2)'!E44*(F$25+F$26+F29)</f>
        <v>0</v>
      </c>
      <c r="G67" s="452" t="n">
        <f aca="false">'BP Quantità (2)'!F44*(G$25+G$26+G29)</f>
        <v>0</v>
      </c>
      <c r="H67" s="452" t="n">
        <f aca="false">'BP Quantità (2)'!G44*(H$25+H$26+H29)</f>
        <v>0</v>
      </c>
      <c r="I67" s="452" t="n">
        <f aca="false">'BP Quantità (2)'!H44*(I$25+I$26+I29)</f>
        <v>0</v>
      </c>
      <c r="J67" s="452" t="n">
        <f aca="false">'BP Quantità (2)'!I44*(J$25+J$26+J29)</f>
        <v>0</v>
      </c>
      <c r="K67" s="452" t="n">
        <f aca="false">'BP Quantità (2)'!J44*(K$25+K$26+K29)</f>
        <v>0</v>
      </c>
      <c r="L67" s="452" t="n">
        <f aca="false">'BP Quantità (2)'!K44*(L$25+L$26+L29)</f>
        <v>0</v>
      </c>
      <c r="M67" s="452" t="n">
        <f aca="false">'BP Quantità (2)'!L44*(M$25+M$26+M29)</f>
        <v>0</v>
      </c>
      <c r="N67" s="452" t="n">
        <f aca="false">'BP Quantità (2)'!M44*(N$25+N$26+N29)</f>
        <v>0</v>
      </c>
      <c r="Q67" s="461" t="n">
        <f aca="false">SUM(C67:P67)</f>
        <v>0</v>
      </c>
    </row>
    <row r="68" customFormat="false" ht="15.75" hidden="false" customHeight="true" outlineLevel="0" collapsed="false">
      <c r="B68" s="455" t="str">
        <f aca="false">B55</f>
        <v>Reimpiego aziendale</v>
      </c>
      <c r="C68" s="452" t="n">
        <f aca="false">'BP Quantità (2)'!B45*(C$25+C$26)</f>
        <v>0</v>
      </c>
      <c r="D68" s="452" t="n">
        <f aca="false">'BP Quantità (2)'!C45*(D$25+D$26)</f>
        <v>0</v>
      </c>
      <c r="E68" s="452" t="n">
        <f aca="false">'BP Quantità (2)'!D45*(E$25+E$26)</f>
        <v>0</v>
      </c>
      <c r="F68" s="452" t="n">
        <f aca="false">'BP Quantità (2)'!E45*(F$25+F$26)</f>
        <v>0</v>
      </c>
      <c r="G68" s="452" t="n">
        <f aca="false">'BP Quantità (2)'!F45*(G$25+G$26)</f>
        <v>0</v>
      </c>
      <c r="H68" s="452" t="n">
        <f aca="false">'BP Quantità (2)'!G45*(H$25+H$26)</f>
        <v>0</v>
      </c>
      <c r="I68" s="452" t="n">
        <f aca="false">'BP Quantità (2)'!H45*(I$25+I$26)</f>
        <v>0</v>
      </c>
      <c r="J68" s="452" t="n">
        <f aca="false">'BP Quantità (2)'!I45*(J$25+J$26)</f>
        <v>0</v>
      </c>
      <c r="K68" s="452" t="n">
        <f aca="false">'BP Quantità (2)'!J45*(K$25+K$26)</f>
        <v>0</v>
      </c>
      <c r="L68" s="452" t="n">
        <f aca="false">'BP Quantità (2)'!K45*(L$25+L$26)</f>
        <v>0</v>
      </c>
      <c r="M68" s="452" t="n">
        <f aca="false">'BP Quantità (2)'!L45*(M$25+M$26)</f>
        <v>0</v>
      </c>
      <c r="N68" s="452" t="n">
        <f aca="false">'BP Quantità (2)'!M45*(N$25+N$26)</f>
        <v>0</v>
      </c>
      <c r="Q68" s="461" t="n">
        <f aca="false">SUM(C68:P68)</f>
        <v>0</v>
      </c>
    </row>
    <row r="69" customFormat="false" ht="15.75" hidden="false" customHeight="true" outlineLevel="0" collapsed="false">
      <c r="B69" s="455" t="str">
        <f aca="false">B56</f>
        <v>Altro</v>
      </c>
      <c r="C69" s="452" t="n">
        <f aca="false">'BP Quantità (2)'!B46*(C$25+C$26+C31)</f>
        <v>0</v>
      </c>
      <c r="D69" s="452" t="n">
        <f aca="false">'BP Quantità (2)'!C46*(D$25+D$26+D31)</f>
        <v>0</v>
      </c>
      <c r="E69" s="452" t="n">
        <f aca="false">'BP Quantità (2)'!D46*(E$25+E$26+E31)</f>
        <v>0</v>
      </c>
      <c r="F69" s="452" t="n">
        <f aca="false">'BP Quantità (2)'!E46*(F$25+F$26+F31)</f>
        <v>0</v>
      </c>
      <c r="G69" s="452" t="n">
        <f aca="false">'BP Quantità (2)'!F46*(G$25+G$26+G31)</f>
        <v>0</v>
      </c>
      <c r="H69" s="452" t="n">
        <f aca="false">'BP Quantità (2)'!G46*(H$25+H$26+H31)</f>
        <v>0</v>
      </c>
      <c r="I69" s="452" t="n">
        <f aca="false">'BP Quantità (2)'!H46*(I$25+I$26+I31)</f>
        <v>0</v>
      </c>
      <c r="J69" s="452" t="n">
        <f aca="false">'BP Quantità (2)'!I46*(J$25+J$26+J31)</f>
        <v>0</v>
      </c>
      <c r="K69" s="452" t="n">
        <f aca="false">'BP Quantità (2)'!J46*(K$25+K$26+K31)</f>
        <v>0</v>
      </c>
      <c r="L69" s="452" t="n">
        <f aca="false">'BP Quantità (2)'!K46*(L$25+L$26+L31)</f>
        <v>0</v>
      </c>
      <c r="M69" s="452" t="n">
        <f aca="false">'BP Quantità (2)'!L46*(M$25+M$26+M31)</f>
        <v>0</v>
      </c>
      <c r="N69" s="452" t="n">
        <f aca="false">'BP Quantità (2)'!M46*(N$25+N$26+N31)</f>
        <v>0</v>
      </c>
      <c r="Q69" s="461" t="n">
        <f aca="false">SUM(C69:P69)</f>
        <v>0</v>
      </c>
    </row>
    <row r="70" customFormat="false" ht="15.75" hidden="false" customHeight="true" outlineLevel="0" collapsed="false">
      <c r="B70" s="468"/>
      <c r="C70" s="469"/>
      <c r="D70" s="469"/>
      <c r="E70" s="469"/>
      <c r="F70" s="469"/>
      <c r="G70" s="469"/>
      <c r="H70" s="469"/>
      <c r="I70" s="469"/>
      <c r="J70" s="469"/>
      <c r="K70" s="469"/>
      <c r="L70" s="469"/>
      <c r="M70" s="469"/>
      <c r="N70" s="469"/>
      <c r="Q70" s="461" t="n">
        <f aca="false">SUM(C70:P70)</f>
        <v>0</v>
      </c>
    </row>
    <row r="71" customFormat="false" ht="15.75" hidden="false" customHeight="true" outlineLevel="0" collapsed="false">
      <c r="B71" s="468"/>
      <c r="C71" s="470"/>
      <c r="D71" s="470"/>
      <c r="E71" s="470"/>
      <c r="F71" s="470"/>
      <c r="G71" s="470"/>
      <c r="H71" s="470"/>
      <c r="I71" s="470"/>
      <c r="J71" s="470"/>
      <c r="K71" s="470"/>
      <c r="L71" s="470"/>
      <c r="M71" s="470"/>
      <c r="N71" s="470"/>
      <c r="Q71" s="461" t="n">
        <f aca="false">SUM(C71:P71)</f>
        <v>0</v>
      </c>
    </row>
    <row r="72" customFormat="false" ht="15" hidden="false" customHeight="true" outlineLevel="0" collapsed="false">
      <c r="B72" s="471"/>
      <c r="C72" s="471"/>
      <c r="D72" s="471"/>
      <c r="E72" s="471"/>
      <c r="F72" s="471"/>
      <c r="G72" s="471"/>
      <c r="H72" s="471"/>
      <c r="I72" s="471"/>
      <c r="J72" s="471"/>
      <c r="K72" s="471"/>
      <c r="L72" s="471"/>
      <c r="M72" s="471"/>
      <c r="N72" s="471"/>
      <c r="O72" s="471"/>
      <c r="Q72" s="461" t="n">
        <f aca="false">SUM(C72:P72)</f>
        <v>0</v>
      </c>
    </row>
    <row r="73" customFormat="false" ht="28.5" hidden="false" customHeight="true" outlineLevel="0" collapsed="false">
      <c r="B73" s="457" t="s">
        <v>373</v>
      </c>
      <c r="C73" s="458"/>
      <c r="D73" s="458"/>
      <c r="E73" s="458"/>
      <c r="F73" s="458"/>
      <c r="G73" s="458"/>
      <c r="H73" s="458"/>
      <c r="I73" s="458"/>
      <c r="J73" s="458"/>
      <c r="K73" s="458"/>
      <c r="L73" s="458"/>
      <c r="M73" s="458"/>
      <c r="N73" s="458"/>
      <c r="O73" s="457"/>
      <c r="Q73" s="459" t="n">
        <f aca="false">SUM(Q76:Q82)</f>
        <v>0</v>
      </c>
    </row>
    <row r="74" customFormat="false" ht="15.75" hidden="false" customHeight="true" outlineLevel="0" collapsed="false">
      <c r="B74" s="460"/>
      <c r="C74" s="460"/>
      <c r="D74" s="460"/>
      <c r="E74" s="460"/>
      <c r="F74" s="460"/>
      <c r="G74" s="460"/>
      <c r="H74" s="460"/>
      <c r="I74" s="460"/>
      <c r="J74" s="460"/>
      <c r="K74" s="460"/>
      <c r="L74" s="460"/>
      <c r="M74" s="460"/>
      <c r="N74" s="460"/>
      <c r="O74" s="460"/>
      <c r="Q74" s="461" t="n">
        <f aca="false">SUM(C74:P74)</f>
        <v>0</v>
      </c>
    </row>
    <row r="75" customFormat="false" ht="60.75" hidden="false" customHeight="true" outlineLevel="0" collapsed="false">
      <c r="B75" s="445" t="str">
        <f aca="false">B62</f>
        <v>Nome del Prodotto o del Servizio</v>
      </c>
      <c r="C75" s="446" t="n">
        <f aca="false">C62</f>
        <v>0</v>
      </c>
      <c r="D75" s="446" t="n">
        <f aca="false">D62</f>
        <v>0</v>
      </c>
      <c r="E75" s="446" t="n">
        <f aca="false">E62</f>
        <v>0</v>
      </c>
      <c r="F75" s="446" t="n">
        <f aca="false">F62</f>
        <v>0</v>
      </c>
      <c r="G75" s="446" t="n">
        <f aca="false">G62</f>
        <v>0</v>
      </c>
      <c r="H75" s="446" t="n">
        <f aca="false">H62</f>
        <v>0</v>
      </c>
      <c r="I75" s="446" t="n">
        <f aca="false">I62</f>
        <v>0</v>
      </c>
      <c r="J75" s="446" t="n">
        <f aca="false">J62</f>
        <v>0</v>
      </c>
      <c r="K75" s="446" t="n">
        <f aca="false">K62</f>
        <v>0</v>
      </c>
      <c r="L75" s="446" t="n">
        <f aca="false">L62</f>
        <v>0</v>
      </c>
      <c r="M75" s="446" t="n">
        <f aca="false">M62</f>
        <v>0</v>
      </c>
      <c r="N75" s="446" t="n">
        <f aca="false">N62</f>
        <v>0</v>
      </c>
      <c r="O75" s="447"/>
      <c r="Q75" s="442" t="n">
        <f aca="false">SUM(C75:P75)</f>
        <v>0</v>
      </c>
    </row>
    <row r="76" customFormat="false" ht="15.75" hidden="false" customHeight="true" outlineLevel="0" collapsed="false">
      <c r="B76" s="445" t="str">
        <f aca="false">B63</f>
        <v>Unità di misura</v>
      </c>
      <c r="C76" s="464" t="n">
        <f aca="false">C63</f>
        <v>0</v>
      </c>
      <c r="D76" s="464" t="n">
        <f aca="false">D63</f>
        <v>0</v>
      </c>
      <c r="E76" s="464" t="n">
        <f aca="false">E63</f>
        <v>0</v>
      </c>
      <c r="F76" s="464" t="n">
        <f aca="false">F63</f>
        <v>0</v>
      </c>
      <c r="G76" s="464" t="n">
        <f aca="false">G63</f>
        <v>0</v>
      </c>
      <c r="H76" s="464" t="n">
        <f aca="false">H63</f>
        <v>0</v>
      </c>
      <c r="I76" s="464" t="n">
        <f aca="false">I63</f>
        <v>0</v>
      </c>
      <c r="J76" s="464" t="n">
        <f aca="false">J63</f>
        <v>0</v>
      </c>
      <c r="K76" s="464" t="n">
        <f aca="false">K63</f>
        <v>0</v>
      </c>
      <c r="L76" s="464" t="n">
        <f aca="false">L63</f>
        <v>0</v>
      </c>
      <c r="M76" s="464" t="n">
        <f aca="false">M63</f>
        <v>0</v>
      </c>
      <c r="N76" s="464" t="n">
        <f aca="false">N63</f>
        <v>0</v>
      </c>
      <c r="Q76" s="461" t="n">
        <f aca="false">SUM(C76:P76)</f>
        <v>0</v>
      </c>
    </row>
    <row r="77" customFormat="false" ht="15.75" hidden="false" customHeight="true" outlineLevel="0" collapsed="false">
      <c r="B77" s="451"/>
      <c r="C77" s="452"/>
      <c r="D77" s="452"/>
      <c r="E77" s="452"/>
      <c r="F77" s="452"/>
      <c r="G77" s="452"/>
      <c r="H77" s="452"/>
      <c r="I77" s="452"/>
      <c r="J77" s="452"/>
      <c r="K77" s="452"/>
      <c r="L77" s="452"/>
      <c r="M77" s="452"/>
      <c r="N77" s="452"/>
      <c r="Q77" s="461" t="n">
        <f aca="false">SUM(C77:P77)</f>
        <v>0</v>
      </c>
    </row>
    <row r="78" customFormat="false" ht="15.75" hidden="false" customHeight="true" outlineLevel="0" collapsed="false">
      <c r="B78" s="455" t="str">
        <f aca="false">B65</f>
        <v>Vendita diretta</v>
      </c>
      <c r="C78" s="452" t="n">
        <f aca="false">'BP Quantità (2)'!B52*(C$25+C$26+C27)</f>
        <v>0</v>
      </c>
      <c r="D78" s="452" t="n">
        <f aca="false">'BP Quantità (2)'!C52*(D$25+D$26+D27)</f>
        <v>0</v>
      </c>
      <c r="E78" s="452" t="n">
        <f aca="false">'BP Quantità (2)'!D52*(E$25+E$26+E27)</f>
        <v>0</v>
      </c>
      <c r="F78" s="452" t="n">
        <f aca="false">'BP Quantità (2)'!E52*(F$25+F$26+F27)</f>
        <v>0</v>
      </c>
      <c r="G78" s="452" t="n">
        <f aca="false">'BP Quantità (2)'!F52*(G$25+G$26+G27)</f>
        <v>0</v>
      </c>
      <c r="H78" s="452" t="n">
        <f aca="false">'BP Quantità (2)'!G52*(H$25+H$26+H27)</f>
        <v>0</v>
      </c>
      <c r="I78" s="452" t="n">
        <f aca="false">'BP Quantità (2)'!H52*(I$25+I$26+I27)</f>
        <v>0</v>
      </c>
      <c r="J78" s="452" t="n">
        <f aca="false">'BP Quantità (2)'!I52*(J$25+J$26+J27)</f>
        <v>0</v>
      </c>
      <c r="K78" s="452" t="n">
        <f aca="false">'BP Quantità (2)'!J52*(K$25+K$26+K27)</f>
        <v>0</v>
      </c>
      <c r="L78" s="452" t="n">
        <f aca="false">'BP Quantità (2)'!K52*(L$25+L$26+L27)</f>
        <v>0</v>
      </c>
      <c r="M78" s="452" t="n">
        <f aca="false">'BP Quantità (2)'!L52*(M$25+M$26+M27)</f>
        <v>0</v>
      </c>
      <c r="N78" s="452" t="n">
        <f aca="false">'BP Quantità (2)'!M52*(N$25+N$26+N27)</f>
        <v>0</v>
      </c>
      <c r="Q78" s="461" t="n">
        <f aca="false">SUM(C78:P78)</f>
        <v>0</v>
      </c>
    </row>
    <row r="79" customFormat="false" ht="15.75" hidden="false" customHeight="true" outlineLevel="0" collapsed="false">
      <c r="B79" s="455" t="str">
        <f aca="false">B66</f>
        <v>Vendita negozi</v>
      </c>
      <c r="C79" s="452" t="n">
        <f aca="false">'BP Quantità (2)'!B53*(C$25+C$26+C28)</f>
        <v>0</v>
      </c>
      <c r="D79" s="452" t="n">
        <f aca="false">'BP Quantità (2)'!C53*(D$25+D$26+D28)</f>
        <v>0</v>
      </c>
      <c r="E79" s="452" t="n">
        <f aca="false">'BP Quantità (2)'!D53*(E$25+E$26+E28)</f>
        <v>0</v>
      </c>
      <c r="F79" s="452" t="n">
        <f aca="false">'BP Quantità (2)'!E53*(F$25+F$26+F28)</f>
        <v>0</v>
      </c>
      <c r="G79" s="452" t="n">
        <f aca="false">'BP Quantità (2)'!F53*(G$25+G$26+G28)</f>
        <v>0</v>
      </c>
      <c r="H79" s="452" t="n">
        <f aca="false">'BP Quantità (2)'!G53*(H$25+H$26+H28)</f>
        <v>0</v>
      </c>
      <c r="I79" s="452" t="n">
        <f aca="false">'BP Quantità (2)'!H53*(I$25+I$26+I28)</f>
        <v>0</v>
      </c>
      <c r="J79" s="452" t="n">
        <f aca="false">'BP Quantità (2)'!I53*(J$25+J$26+J28)</f>
        <v>0</v>
      </c>
      <c r="K79" s="452" t="n">
        <f aca="false">'BP Quantità (2)'!J53*(K$25+K$26+K28)</f>
        <v>0</v>
      </c>
      <c r="L79" s="452" t="n">
        <f aca="false">'BP Quantità (2)'!K53*(L$25+L$26+L28)</f>
        <v>0</v>
      </c>
      <c r="M79" s="452" t="n">
        <f aca="false">'BP Quantità (2)'!L53*(M$25+M$26+M28)</f>
        <v>0</v>
      </c>
      <c r="N79" s="452" t="n">
        <f aca="false">'BP Quantità (2)'!M53*(N$25+N$26+N28)</f>
        <v>0</v>
      </c>
      <c r="Q79" s="461" t="n">
        <f aca="false">SUM(C79:P79)</f>
        <v>0</v>
      </c>
    </row>
    <row r="80" customFormat="false" ht="15.75" hidden="false" customHeight="true" outlineLevel="0" collapsed="false">
      <c r="B80" s="455" t="str">
        <f aca="false">B67</f>
        <v>Grossisti, cooperative GDO</v>
      </c>
      <c r="C80" s="452" t="n">
        <f aca="false">'BP Quantità (2)'!B54*(C$25+C$26+C29)</f>
        <v>0</v>
      </c>
      <c r="D80" s="452" t="n">
        <f aca="false">'BP Quantità (2)'!C54*(D$25+D$26+D29)</f>
        <v>0</v>
      </c>
      <c r="E80" s="452" t="n">
        <f aca="false">'BP Quantità (2)'!D54*(E$25+E$26+E29)</f>
        <v>0</v>
      </c>
      <c r="F80" s="452" t="n">
        <f aca="false">'BP Quantità (2)'!E54*(F$25+F$26+F29)</f>
        <v>0</v>
      </c>
      <c r="G80" s="452" t="n">
        <f aca="false">'BP Quantità (2)'!F54*(G$25+G$26+G29)</f>
        <v>0</v>
      </c>
      <c r="H80" s="452" t="n">
        <f aca="false">'BP Quantità (2)'!G54*(H$25+H$26+H29)</f>
        <v>0</v>
      </c>
      <c r="I80" s="452" t="n">
        <f aca="false">'BP Quantità (2)'!H54*(I$25+I$26+I29)</f>
        <v>0</v>
      </c>
      <c r="J80" s="452" t="n">
        <f aca="false">'BP Quantità (2)'!I54*(J$25+J$26+J29)</f>
        <v>0</v>
      </c>
      <c r="K80" s="452" t="n">
        <f aca="false">'BP Quantità (2)'!J54*(K$25+K$26+K29)</f>
        <v>0</v>
      </c>
      <c r="L80" s="452" t="n">
        <f aca="false">'BP Quantità (2)'!K54*(L$25+L$26+L29)</f>
        <v>0</v>
      </c>
      <c r="M80" s="452" t="n">
        <f aca="false">'BP Quantità (2)'!L54*(M$25+M$26+M29)</f>
        <v>0</v>
      </c>
      <c r="N80" s="452" t="n">
        <f aca="false">'BP Quantità (2)'!M54*(N$25+N$26+N29)</f>
        <v>0</v>
      </c>
      <c r="Q80" s="461" t="n">
        <f aca="false">SUM(C80:P80)</f>
        <v>0</v>
      </c>
    </row>
    <row r="81" customFormat="false" ht="15.75" hidden="false" customHeight="true" outlineLevel="0" collapsed="false">
      <c r="B81" s="455" t="str">
        <f aca="false">B68</f>
        <v>Reimpiego aziendale</v>
      </c>
      <c r="C81" s="452" t="n">
        <f aca="false">'BP Quantità (2)'!B55*(C$25+C$26)</f>
        <v>0</v>
      </c>
      <c r="D81" s="452" t="n">
        <f aca="false">'BP Quantità (2)'!C55*(D$25+D$26)</f>
        <v>0</v>
      </c>
      <c r="E81" s="452" t="n">
        <f aca="false">'BP Quantità (2)'!D55*(E$25+E$26)</f>
        <v>0</v>
      </c>
      <c r="F81" s="452" t="n">
        <f aca="false">'BP Quantità (2)'!E55*(F$25+F$26)</f>
        <v>0</v>
      </c>
      <c r="G81" s="452" t="n">
        <f aca="false">'BP Quantità (2)'!F55*(G$25+G$26)</f>
        <v>0</v>
      </c>
      <c r="H81" s="452" t="n">
        <f aca="false">'BP Quantità (2)'!G55*(H$25+H$26)</f>
        <v>0</v>
      </c>
      <c r="I81" s="452" t="n">
        <f aca="false">'BP Quantità (2)'!H55*(I$25+I$26)</f>
        <v>0</v>
      </c>
      <c r="J81" s="452" t="n">
        <f aca="false">'BP Quantità (2)'!I55*(J$25+J$26)</f>
        <v>0</v>
      </c>
      <c r="K81" s="452" t="n">
        <f aca="false">'BP Quantità (2)'!J55*(K$25+K$26)</f>
        <v>0</v>
      </c>
      <c r="L81" s="452" t="n">
        <f aca="false">'BP Quantità (2)'!K55*(L$25+L$26)</f>
        <v>0</v>
      </c>
      <c r="M81" s="452" t="n">
        <f aca="false">'BP Quantità (2)'!L55*(M$25+M$26)</f>
        <v>0</v>
      </c>
      <c r="N81" s="452" t="n">
        <f aca="false">'BP Quantità (2)'!M55*(N$25+N$26)</f>
        <v>0</v>
      </c>
      <c r="Q81" s="461" t="n">
        <f aca="false">SUM(C81:P81)</f>
        <v>0</v>
      </c>
    </row>
    <row r="82" customFormat="false" ht="15.75" hidden="false" customHeight="true" outlineLevel="0" collapsed="false">
      <c r="B82" s="455" t="str">
        <f aca="false">B69</f>
        <v>Altro</v>
      </c>
      <c r="C82" s="452" t="n">
        <f aca="false">'BP Quantità (2)'!B56*(C$25+C$26+C31)</f>
        <v>0</v>
      </c>
      <c r="D82" s="452" t="n">
        <f aca="false">'BP Quantità (2)'!C56*(D$25+D$26+D31)</f>
        <v>0</v>
      </c>
      <c r="E82" s="452" t="n">
        <f aca="false">'BP Quantità (2)'!D56*(E$25+E$26+E31)</f>
        <v>0</v>
      </c>
      <c r="F82" s="452" t="n">
        <f aca="false">'BP Quantità (2)'!E56*(F$25+F$26+F31)</f>
        <v>0</v>
      </c>
      <c r="G82" s="452" t="n">
        <f aca="false">'BP Quantità (2)'!F56*(G$25+G$26+G31)</f>
        <v>0</v>
      </c>
      <c r="H82" s="452" t="n">
        <f aca="false">'BP Quantità (2)'!G56*(H$25+H$26+H31)</f>
        <v>0</v>
      </c>
      <c r="I82" s="452" t="n">
        <f aca="false">'BP Quantità (2)'!H56*(I$25+I$26+I31)</f>
        <v>0</v>
      </c>
      <c r="J82" s="452" t="n">
        <f aca="false">'BP Quantità (2)'!I56*(J$25+J$26+J31)</f>
        <v>0</v>
      </c>
      <c r="K82" s="452" t="n">
        <f aca="false">'BP Quantità (2)'!J56*(K$25+K$26+K31)</f>
        <v>0</v>
      </c>
      <c r="L82" s="452" t="n">
        <f aca="false">'BP Quantità (2)'!K56*(L$25+L$26+L31)</f>
        <v>0</v>
      </c>
      <c r="M82" s="452" t="n">
        <f aca="false">'BP Quantità (2)'!L56*(M$25+M$26+M31)</f>
        <v>0</v>
      </c>
      <c r="N82" s="452" t="n">
        <f aca="false">'BP Quantità (2)'!M56*(N$25+N$26+N31)</f>
        <v>0</v>
      </c>
      <c r="Q82" s="461" t="n">
        <f aca="false">SUM(C82:P82)</f>
        <v>0</v>
      </c>
    </row>
    <row r="83" customFormat="false" ht="15.75" hidden="false" customHeight="true" outlineLevel="0" collapsed="false">
      <c r="B83" s="441"/>
      <c r="C83" s="472"/>
      <c r="D83" s="473"/>
      <c r="E83" s="473"/>
      <c r="F83" s="473"/>
      <c r="G83" s="473"/>
      <c r="H83" s="473"/>
      <c r="I83" s="473"/>
      <c r="J83" s="473"/>
      <c r="K83" s="473"/>
      <c r="L83" s="474"/>
      <c r="M83" s="474"/>
      <c r="N83" s="474"/>
      <c r="Q83" s="461" t="n">
        <f aca="false">SUM(C83:P83)</f>
        <v>0</v>
      </c>
    </row>
    <row r="84" customFormat="false" ht="15.75" hidden="false" customHeight="true" outlineLevel="0" collapsed="false">
      <c r="B84" s="468"/>
      <c r="C84" s="469"/>
      <c r="D84" s="469"/>
      <c r="E84" s="469"/>
      <c r="F84" s="469"/>
      <c r="G84" s="469"/>
      <c r="H84" s="469"/>
      <c r="I84" s="469"/>
      <c r="J84" s="469"/>
      <c r="K84" s="469"/>
      <c r="L84" s="469"/>
      <c r="M84" s="475"/>
      <c r="N84" s="469"/>
      <c r="Q84" s="461" t="n">
        <f aca="false">SUM(C84:P84)</f>
        <v>0</v>
      </c>
    </row>
    <row r="85" customFormat="false" ht="15.75" hidden="false" customHeight="true" outlineLevel="0" collapsed="false">
      <c r="B85" s="468"/>
      <c r="C85" s="470"/>
      <c r="D85" s="470"/>
      <c r="E85" s="470"/>
      <c r="F85" s="470"/>
      <c r="G85" s="470"/>
      <c r="H85" s="470"/>
      <c r="I85" s="470"/>
      <c r="J85" s="470"/>
      <c r="K85" s="470"/>
      <c r="L85" s="470"/>
      <c r="M85" s="470"/>
      <c r="N85" s="470"/>
      <c r="Q85" s="461" t="n">
        <f aca="false">SUM(C85:P85)</f>
        <v>0</v>
      </c>
    </row>
    <row r="86" customFormat="false" ht="24" hidden="false" customHeight="true" outlineLevel="0" collapsed="false">
      <c r="B86" s="457" t="s">
        <v>374</v>
      </c>
      <c r="C86" s="458"/>
      <c r="D86" s="458"/>
      <c r="E86" s="458"/>
      <c r="F86" s="458"/>
      <c r="G86" s="458"/>
      <c r="H86" s="458"/>
      <c r="I86" s="458"/>
      <c r="J86" s="458"/>
      <c r="K86" s="458"/>
      <c r="L86" s="458"/>
      <c r="M86" s="458"/>
      <c r="N86" s="458"/>
      <c r="O86" s="457"/>
      <c r="Q86" s="459" t="n">
        <f aca="false">SUM(Q89:Q95)</f>
        <v>0</v>
      </c>
    </row>
    <row r="87" customFormat="false" ht="15.75" hidden="false" customHeight="true" outlineLevel="0" collapsed="false">
      <c r="B87" s="460"/>
      <c r="C87" s="460"/>
      <c r="D87" s="460"/>
      <c r="E87" s="460"/>
      <c r="F87" s="460"/>
      <c r="G87" s="460"/>
      <c r="H87" s="460"/>
      <c r="I87" s="460"/>
      <c r="J87" s="460"/>
      <c r="K87" s="460"/>
      <c r="L87" s="460"/>
      <c r="M87" s="460"/>
      <c r="N87" s="460"/>
      <c r="O87" s="460"/>
      <c r="Q87" s="461" t="n">
        <f aca="false">SUM(C87:P87)</f>
        <v>0</v>
      </c>
    </row>
    <row r="88" customFormat="false" ht="60.75" hidden="false" customHeight="true" outlineLevel="0" collapsed="false">
      <c r="B88" s="445" t="str">
        <f aca="false">B75</f>
        <v>Nome del Prodotto o del Servizio</v>
      </c>
      <c r="C88" s="446" t="n">
        <f aca="false">C75</f>
        <v>0</v>
      </c>
      <c r="D88" s="446" t="n">
        <f aca="false">D75</f>
        <v>0</v>
      </c>
      <c r="E88" s="446" t="n">
        <f aca="false">E75</f>
        <v>0</v>
      </c>
      <c r="F88" s="446" t="n">
        <f aca="false">F75</f>
        <v>0</v>
      </c>
      <c r="G88" s="446" t="n">
        <f aca="false">G75</f>
        <v>0</v>
      </c>
      <c r="H88" s="446" t="n">
        <f aca="false">H75</f>
        <v>0</v>
      </c>
      <c r="I88" s="446" t="n">
        <f aca="false">I75</f>
        <v>0</v>
      </c>
      <c r="J88" s="446" t="n">
        <f aca="false">J75</f>
        <v>0</v>
      </c>
      <c r="K88" s="446" t="n">
        <f aca="false">K75</f>
        <v>0</v>
      </c>
      <c r="L88" s="446" t="n">
        <f aca="false">L75</f>
        <v>0</v>
      </c>
      <c r="M88" s="446" t="n">
        <f aca="false">M75</f>
        <v>0</v>
      </c>
      <c r="N88" s="446" t="n">
        <f aca="false">N75</f>
        <v>0</v>
      </c>
      <c r="O88" s="447"/>
      <c r="Q88" s="442" t="n">
        <f aca="false">SUM(C88:P88)</f>
        <v>0</v>
      </c>
    </row>
    <row r="89" customFormat="false" ht="15.75" hidden="false" customHeight="true" outlineLevel="0" collapsed="false">
      <c r="B89" s="445" t="str">
        <f aca="false">B76</f>
        <v>Unità di misura</v>
      </c>
      <c r="C89" s="464" t="n">
        <f aca="false">C76</f>
        <v>0</v>
      </c>
      <c r="D89" s="464" t="n">
        <f aca="false">D76</f>
        <v>0</v>
      </c>
      <c r="E89" s="464" t="n">
        <f aca="false">E76</f>
        <v>0</v>
      </c>
      <c r="F89" s="464" t="n">
        <f aca="false">F76</f>
        <v>0</v>
      </c>
      <c r="G89" s="464" t="n">
        <f aca="false">G76</f>
        <v>0</v>
      </c>
      <c r="H89" s="464" t="n">
        <f aca="false">H76</f>
        <v>0</v>
      </c>
      <c r="I89" s="464" t="n">
        <f aca="false">I76</f>
        <v>0</v>
      </c>
      <c r="J89" s="464" t="n">
        <f aca="false">J76</f>
        <v>0</v>
      </c>
      <c r="K89" s="464" t="n">
        <f aca="false">K76</f>
        <v>0</v>
      </c>
      <c r="L89" s="464" t="n">
        <f aca="false">L76</f>
        <v>0</v>
      </c>
      <c r="M89" s="464" t="n">
        <f aca="false">M76</f>
        <v>0</v>
      </c>
      <c r="N89" s="464" t="n">
        <f aca="false">N76</f>
        <v>0</v>
      </c>
      <c r="Q89" s="461" t="n">
        <f aca="false">SUM(C89:P89)</f>
        <v>0</v>
      </c>
    </row>
    <row r="90" customFormat="false" ht="15.75" hidden="false" customHeight="true" outlineLevel="0" collapsed="false">
      <c r="B90" s="451"/>
      <c r="C90" s="452"/>
      <c r="D90" s="452"/>
      <c r="E90" s="452"/>
      <c r="F90" s="452"/>
      <c r="G90" s="452"/>
      <c r="H90" s="452"/>
      <c r="I90" s="452"/>
      <c r="J90" s="452"/>
      <c r="K90" s="452"/>
      <c r="L90" s="452"/>
      <c r="M90" s="452"/>
      <c r="N90" s="452"/>
      <c r="Q90" s="461" t="n">
        <f aca="false">SUM(C90:P90)</f>
        <v>0</v>
      </c>
    </row>
    <row r="91" customFormat="false" ht="15.75" hidden="false" customHeight="true" outlineLevel="0" collapsed="false">
      <c r="B91" s="455" t="str">
        <f aca="false">B78</f>
        <v>Vendita diretta</v>
      </c>
      <c r="C91" s="452" t="n">
        <f aca="false">'BP Quantità (2)'!B62*(C$25+C$26+C27)</f>
        <v>0</v>
      </c>
      <c r="D91" s="452" t="n">
        <f aca="false">'BP Quantità (2)'!C62*(D$25+D$26+D27)</f>
        <v>0</v>
      </c>
      <c r="E91" s="452" t="n">
        <f aca="false">'BP Quantità (2)'!D62*(E$25+E$26+E27)</f>
        <v>0</v>
      </c>
      <c r="F91" s="452" t="n">
        <f aca="false">'BP Quantità (2)'!E62*(F$25+F$26+F27)</f>
        <v>0</v>
      </c>
      <c r="G91" s="452" t="n">
        <f aca="false">'BP Quantità (2)'!F62*(G$25+G$26+G27)</f>
        <v>0</v>
      </c>
      <c r="H91" s="452" t="n">
        <f aca="false">'BP Quantità (2)'!G62*(H$25+H$26+H27)</f>
        <v>0</v>
      </c>
      <c r="I91" s="452" t="n">
        <f aca="false">'BP Quantità (2)'!H62*(I$25+I$26+I27)</f>
        <v>0</v>
      </c>
      <c r="J91" s="452" t="n">
        <f aca="false">'BP Quantità (2)'!I62*(J$25+J$26+J27)</f>
        <v>0</v>
      </c>
      <c r="K91" s="452" t="n">
        <f aca="false">'BP Quantità (2)'!J62*(K$25+K$26+K27)</f>
        <v>0</v>
      </c>
      <c r="L91" s="452" t="n">
        <f aca="false">'BP Quantità (2)'!K62*(L$25+L$26+L27)</f>
        <v>0</v>
      </c>
      <c r="M91" s="452" t="n">
        <f aca="false">'BP Quantità (2)'!L62*(M$25+M$26+M27)</f>
        <v>0</v>
      </c>
      <c r="N91" s="452" t="n">
        <f aca="false">'BP Quantità (2)'!M62*(N$25+N$26+N27)</f>
        <v>0</v>
      </c>
      <c r="Q91" s="461" t="n">
        <f aca="false">SUM(C91:P91)</f>
        <v>0</v>
      </c>
    </row>
    <row r="92" customFormat="false" ht="15.75" hidden="false" customHeight="true" outlineLevel="0" collapsed="false">
      <c r="B92" s="455" t="str">
        <f aca="false">B79</f>
        <v>Vendita negozi</v>
      </c>
      <c r="C92" s="452" t="n">
        <f aca="false">'BP Quantità (2)'!B63*(C$25+C$26+C28)</f>
        <v>0</v>
      </c>
      <c r="D92" s="452" t="n">
        <f aca="false">'BP Quantità (2)'!C63*(D$25+D$26+D28)</f>
        <v>0</v>
      </c>
      <c r="E92" s="452" t="n">
        <f aca="false">'BP Quantità (2)'!D63*(E$25+E$26+E28)</f>
        <v>0</v>
      </c>
      <c r="F92" s="452" t="n">
        <f aca="false">'BP Quantità (2)'!E63*(F$25+F$26+F28)</f>
        <v>0</v>
      </c>
      <c r="G92" s="452" t="n">
        <f aca="false">'BP Quantità (2)'!F63*(G$25+G$26+G28)</f>
        <v>0</v>
      </c>
      <c r="H92" s="452" t="n">
        <f aca="false">'BP Quantità (2)'!G63*(H$25+H$26+H28)</f>
        <v>0</v>
      </c>
      <c r="I92" s="452" t="n">
        <f aca="false">'BP Quantità (2)'!H63*(I$25+I$26+I28)</f>
        <v>0</v>
      </c>
      <c r="J92" s="452" t="n">
        <f aca="false">'BP Quantità (2)'!I63*(J$25+J$26+J28)</f>
        <v>0</v>
      </c>
      <c r="K92" s="452" t="n">
        <f aca="false">'BP Quantità (2)'!J63*(K$25+K$26+K28)</f>
        <v>0</v>
      </c>
      <c r="L92" s="452" t="n">
        <f aca="false">'BP Quantità (2)'!K63*(L$25+L$26+L28)</f>
        <v>0</v>
      </c>
      <c r="M92" s="452" t="n">
        <f aca="false">'BP Quantità (2)'!L63*(M$25+M$26+M28)</f>
        <v>0</v>
      </c>
      <c r="N92" s="452" t="n">
        <f aca="false">'BP Quantità (2)'!M63*(N$25+N$26+N28)</f>
        <v>0</v>
      </c>
      <c r="Q92" s="461" t="n">
        <f aca="false">SUM(C92:P92)</f>
        <v>0</v>
      </c>
    </row>
    <row r="93" customFormat="false" ht="15.75" hidden="false" customHeight="true" outlineLevel="0" collapsed="false">
      <c r="B93" s="455" t="str">
        <f aca="false">B80</f>
        <v>Grossisti, cooperative GDO</v>
      </c>
      <c r="C93" s="452" t="n">
        <f aca="false">'BP Quantità (2)'!B64*(C$25+C$26+C29)</f>
        <v>0</v>
      </c>
      <c r="D93" s="452" t="n">
        <f aca="false">'BP Quantità (2)'!C64*(D$25+D$26+D29)</f>
        <v>0</v>
      </c>
      <c r="E93" s="452" t="n">
        <f aca="false">'BP Quantità (2)'!D64*(E$25+E$26+E29)</f>
        <v>0</v>
      </c>
      <c r="F93" s="452" t="n">
        <f aca="false">'BP Quantità (2)'!E64*(F$25+F$26+F29)</f>
        <v>0</v>
      </c>
      <c r="G93" s="452" t="n">
        <f aca="false">'BP Quantità (2)'!F64*(G$25+G$26+G29)</f>
        <v>0</v>
      </c>
      <c r="H93" s="452" t="n">
        <f aca="false">'BP Quantità (2)'!G64*(H$25+H$26+H29)</f>
        <v>0</v>
      </c>
      <c r="I93" s="452" t="n">
        <f aca="false">'BP Quantità (2)'!H64*(I$25+I$26+I29)</f>
        <v>0</v>
      </c>
      <c r="J93" s="452" t="n">
        <f aca="false">'BP Quantità (2)'!I64*(J$25+J$26+J29)</f>
        <v>0</v>
      </c>
      <c r="K93" s="452" t="n">
        <f aca="false">'BP Quantità (2)'!J64*(K$25+K$26+K29)</f>
        <v>0</v>
      </c>
      <c r="L93" s="452" t="n">
        <f aca="false">'BP Quantità (2)'!K64*(L$25+L$26+L29)</f>
        <v>0</v>
      </c>
      <c r="M93" s="452" t="n">
        <f aca="false">'BP Quantità (2)'!L64*(M$25+M$26+M29)</f>
        <v>0</v>
      </c>
      <c r="N93" s="452" t="n">
        <f aca="false">'BP Quantità (2)'!M64*(N$25+N$26+N29)</f>
        <v>0</v>
      </c>
      <c r="Q93" s="461" t="n">
        <f aca="false">SUM(C93:P93)</f>
        <v>0</v>
      </c>
    </row>
    <row r="94" customFormat="false" ht="15.75" hidden="false" customHeight="true" outlineLevel="0" collapsed="false">
      <c r="B94" s="455" t="str">
        <f aca="false">B81</f>
        <v>Reimpiego aziendale</v>
      </c>
      <c r="C94" s="452" t="n">
        <f aca="false">'BP Quantità (2)'!B65*(C$25+C$26)</f>
        <v>0</v>
      </c>
      <c r="D94" s="452" t="n">
        <f aca="false">'BP Quantità (2)'!C65*(D$25+D$26)</f>
        <v>0</v>
      </c>
      <c r="E94" s="452" t="n">
        <f aca="false">'BP Quantità (2)'!D65*(E$25+E$26)</f>
        <v>0</v>
      </c>
      <c r="F94" s="452" t="n">
        <f aca="false">'BP Quantità (2)'!E65*(F$25+F$26)</f>
        <v>0</v>
      </c>
      <c r="G94" s="452" t="n">
        <f aca="false">'BP Quantità (2)'!F65*(G$25+G$26)</f>
        <v>0</v>
      </c>
      <c r="H94" s="452" t="n">
        <f aca="false">'BP Quantità (2)'!G65*(H$25+H$26)</f>
        <v>0</v>
      </c>
      <c r="I94" s="452" t="n">
        <f aca="false">'BP Quantità (2)'!H65*(I$25+I$26)</f>
        <v>0</v>
      </c>
      <c r="J94" s="452" t="n">
        <f aca="false">'BP Quantità (2)'!I65*(J$25+J$26)</f>
        <v>0</v>
      </c>
      <c r="K94" s="452" t="n">
        <f aca="false">'BP Quantità (2)'!J65*(K$25+K$26)</f>
        <v>0</v>
      </c>
      <c r="L94" s="452" t="n">
        <f aca="false">'BP Quantità (2)'!K65*(L$25+L$26)</f>
        <v>0</v>
      </c>
      <c r="M94" s="452" t="n">
        <f aca="false">'BP Quantità (2)'!L65*(M$25+M$26)</f>
        <v>0</v>
      </c>
      <c r="N94" s="452" t="n">
        <f aca="false">'BP Quantità (2)'!M65*(N$25+N$26)</f>
        <v>0</v>
      </c>
      <c r="Q94" s="461" t="n">
        <f aca="false">SUM(C94:P94)</f>
        <v>0</v>
      </c>
    </row>
    <row r="95" customFormat="false" ht="15.75" hidden="false" customHeight="true" outlineLevel="0" collapsed="false">
      <c r="B95" s="455" t="str">
        <f aca="false">B82</f>
        <v>Altro</v>
      </c>
      <c r="C95" s="452" t="n">
        <f aca="false">'BP Quantità (2)'!B66*(C$25+C$26+C31)</f>
        <v>0</v>
      </c>
      <c r="D95" s="452" t="n">
        <f aca="false">'BP Quantità (2)'!C66*(D$25+D$26+D31)</f>
        <v>0</v>
      </c>
      <c r="E95" s="452" t="n">
        <f aca="false">'BP Quantità (2)'!D66*(E$25+E$26+E31)</f>
        <v>0</v>
      </c>
      <c r="F95" s="452" t="n">
        <f aca="false">'BP Quantità (2)'!E66*(F$25+F$26+F31)</f>
        <v>0</v>
      </c>
      <c r="G95" s="452" t="n">
        <f aca="false">'BP Quantità (2)'!F66*(G$25+G$26+G31)</f>
        <v>0</v>
      </c>
      <c r="H95" s="452" t="n">
        <f aca="false">'BP Quantità (2)'!G66*(H$25+H$26+H31)</f>
        <v>0</v>
      </c>
      <c r="I95" s="452" t="n">
        <f aca="false">'BP Quantità (2)'!H66*(I$25+I$26+I31)</f>
        <v>0</v>
      </c>
      <c r="J95" s="452" t="n">
        <f aca="false">'BP Quantità (2)'!I66*(J$25+J$26+J31)</f>
        <v>0</v>
      </c>
      <c r="K95" s="452" t="n">
        <f aca="false">'BP Quantità (2)'!J66*(K$25+K$26+K31)</f>
        <v>0</v>
      </c>
      <c r="L95" s="452" t="n">
        <f aca="false">'BP Quantità (2)'!K66*(L$25+L$26+L31)</f>
        <v>0</v>
      </c>
      <c r="M95" s="452" t="n">
        <f aca="false">'BP Quantità (2)'!L66*(M$25+M$26+M31)</f>
        <v>0</v>
      </c>
      <c r="N95" s="452" t="n">
        <f aca="false">'BP Quantità (2)'!M66*(N$25+N$26+N31)</f>
        <v>0</v>
      </c>
      <c r="Q95" s="461" t="n">
        <f aca="false">SUM(C95:P95)</f>
        <v>0</v>
      </c>
    </row>
    <row r="96" customFormat="false" ht="15.75" hidden="false" customHeight="true" outlineLevel="0" collapsed="false">
      <c r="B96" s="471"/>
      <c r="L96" s="474"/>
      <c r="M96" s="474"/>
      <c r="N96" s="474"/>
      <c r="Q96" s="461" t="n">
        <f aca="false">SUM(C96:P96)</f>
        <v>0</v>
      </c>
    </row>
    <row r="97" customFormat="false" ht="15.75" hidden="false" customHeight="true" outlineLevel="0" collapsed="false">
      <c r="B97" s="441"/>
      <c r="C97" s="472"/>
      <c r="D97" s="473"/>
      <c r="E97" s="473"/>
      <c r="F97" s="473"/>
      <c r="G97" s="473"/>
      <c r="H97" s="473"/>
      <c r="I97" s="473"/>
      <c r="J97" s="473"/>
      <c r="K97" s="473"/>
      <c r="L97" s="474"/>
      <c r="M97" s="474"/>
      <c r="N97" s="474"/>
      <c r="Q97" s="461" t="n">
        <f aca="false">SUM(C97:P97)</f>
        <v>0</v>
      </c>
    </row>
    <row r="98" customFormat="false" ht="33" hidden="false" customHeight="true" outlineLevel="0" collapsed="false">
      <c r="B98" s="444" t="s">
        <v>505</v>
      </c>
      <c r="C98" s="444"/>
      <c r="D98" s="444"/>
      <c r="E98" s="444"/>
      <c r="F98" s="444"/>
      <c r="G98" s="444"/>
      <c r="H98" s="444"/>
      <c r="I98" s="444"/>
      <c r="J98" s="444"/>
      <c r="K98" s="444"/>
      <c r="L98" s="444"/>
      <c r="M98" s="444"/>
      <c r="N98" s="444"/>
      <c r="O98" s="444"/>
      <c r="Q98" s="442"/>
    </row>
    <row r="99" customFormat="false" ht="15.75" hidden="false" customHeight="true" outlineLevel="0" collapsed="false">
      <c r="B99" s="468"/>
      <c r="C99" s="470"/>
      <c r="D99" s="470"/>
      <c r="E99" s="470"/>
      <c r="F99" s="470"/>
      <c r="G99" s="470"/>
      <c r="H99" s="470"/>
      <c r="I99" s="470"/>
      <c r="J99" s="470"/>
      <c r="K99" s="470"/>
      <c r="L99" s="470"/>
      <c r="M99" s="470"/>
      <c r="N99" s="470"/>
    </row>
    <row r="100" customFormat="false" ht="60.75" hidden="false" customHeight="true" outlineLevel="0" collapsed="false">
      <c r="B100" s="445" t="str">
        <f aca="false">B88</f>
        <v>Nome del Prodotto o del Servizio</v>
      </c>
      <c r="C100" s="446" t="n">
        <f aca="false">C88</f>
        <v>0</v>
      </c>
      <c r="D100" s="446" t="n">
        <f aca="false">D88</f>
        <v>0</v>
      </c>
      <c r="E100" s="446" t="n">
        <f aca="false">E88</f>
        <v>0</v>
      </c>
      <c r="F100" s="446" t="n">
        <f aca="false">F88</f>
        <v>0</v>
      </c>
      <c r="G100" s="446" t="n">
        <f aca="false">G88</f>
        <v>0</v>
      </c>
      <c r="H100" s="446" t="n">
        <f aca="false">H88</f>
        <v>0</v>
      </c>
      <c r="I100" s="446" t="n">
        <f aca="false">I88</f>
        <v>0</v>
      </c>
      <c r="J100" s="446" t="n">
        <f aca="false">J88</f>
        <v>0</v>
      </c>
      <c r="K100" s="446" t="n">
        <f aca="false">K88</f>
        <v>0</v>
      </c>
      <c r="L100" s="446" t="n">
        <f aca="false">L88</f>
        <v>0</v>
      </c>
      <c r="M100" s="446" t="n">
        <f aca="false">M88</f>
        <v>0</v>
      </c>
      <c r="N100" s="446" t="n">
        <f aca="false">N88</f>
        <v>0</v>
      </c>
      <c r="O100" s="447"/>
      <c r="R100" s="442"/>
      <c r="S100" s="476"/>
      <c r="T100" s="476"/>
      <c r="U100" s="476"/>
      <c r="V100" s="476"/>
      <c r="W100" s="476"/>
      <c r="X100" s="442"/>
      <c r="Y100" s="442"/>
      <c r="Z100" s="442"/>
    </row>
    <row r="101" s="477" customFormat="true" ht="27.75" hidden="false" customHeight="true" outlineLevel="0" collapsed="false">
      <c r="B101" s="451"/>
      <c r="C101" s="452"/>
      <c r="D101" s="452"/>
      <c r="E101" s="452"/>
      <c r="F101" s="452"/>
      <c r="G101" s="452"/>
      <c r="H101" s="452"/>
      <c r="I101" s="452"/>
      <c r="J101" s="452"/>
      <c r="K101" s="452"/>
      <c r="L101" s="452"/>
      <c r="M101" s="452"/>
      <c r="N101" s="452"/>
      <c r="Q101" s="478" t="s">
        <v>506</v>
      </c>
      <c r="R101" s="479"/>
      <c r="S101" s="476" t="s">
        <v>370</v>
      </c>
      <c r="T101" s="476" t="s">
        <v>371</v>
      </c>
      <c r="U101" s="476" t="s">
        <v>372</v>
      </c>
      <c r="V101" s="476" t="s">
        <v>373</v>
      </c>
      <c r="W101" s="476" t="s">
        <v>374</v>
      </c>
      <c r="X101" s="479"/>
      <c r="Y101" s="479"/>
      <c r="Z101" s="479"/>
      <c r="AA101" s="480"/>
      <c r="AB101" s="480"/>
      <c r="AC101" s="480"/>
      <c r="AD101" s="480"/>
      <c r="AE101" s="480"/>
      <c r="AF101" s="480"/>
      <c r="AG101" s="480"/>
      <c r="AH101" s="480"/>
      <c r="AI101" s="480"/>
    </row>
    <row r="102" s="477" customFormat="true" ht="15" hidden="false" customHeight="true" outlineLevel="0" collapsed="false">
      <c r="B102" s="481" t="str">
        <f aca="false">B34</f>
        <v>Esercizio 1</v>
      </c>
      <c r="C102" s="452" t="n">
        <f aca="false">SUM(C38:C43)</f>
        <v>0</v>
      </c>
      <c r="D102" s="452" t="n">
        <f aca="false">SUM(D38:D43)</f>
        <v>0</v>
      </c>
      <c r="E102" s="452" t="n">
        <f aca="false">SUM(E38:E43)</f>
        <v>0</v>
      </c>
      <c r="F102" s="452" t="n">
        <f aca="false">SUM(F38:F43)</f>
        <v>0</v>
      </c>
      <c r="G102" s="452" t="n">
        <f aca="false">SUM(G38:G43)</f>
        <v>0</v>
      </c>
      <c r="H102" s="452" t="n">
        <f aca="false">SUM(H38:H43)</f>
        <v>0</v>
      </c>
      <c r="I102" s="452" t="n">
        <f aca="false">SUM(I38:I43)</f>
        <v>0</v>
      </c>
      <c r="J102" s="452" t="n">
        <f aca="false">SUM(J38:J43)</f>
        <v>0</v>
      </c>
      <c r="K102" s="452" t="n">
        <f aca="false">SUM(K38:K43)</f>
        <v>0</v>
      </c>
      <c r="L102" s="452" t="n">
        <f aca="false">SUM(L38:L43)</f>
        <v>0</v>
      </c>
      <c r="M102" s="452" t="n">
        <f aca="false">SUM(M38:M43)</f>
        <v>0</v>
      </c>
      <c r="N102" s="452" t="n">
        <f aca="false">SUM(N38:N43)</f>
        <v>0</v>
      </c>
      <c r="Q102" s="482" t="n">
        <f aca="false">Q34</f>
        <v>0</v>
      </c>
      <c r="R102" s="479"/>
      <c r="S102" s="483" t="n">
        <f aca="false">Q102</f>
        <v>0</v>
      </c>
      <c r="T102" s="483" t="n">
        <f aca="false">Q103</f>
        <v>0</v>
      </c>
      <c r="U102" s="483" t="n">
        <f aca="false">Q104</f>
        <v>0</v>
      </c>
      <c r="V102" s="483" t="n">
        <f aca="false">Q105</f>
        <v>0</v>
      </c>
      <c r="W102" s="483" t="n">
        <f aca="false">Q106</f>
        <v>0</v>
      </c>
      <c r="X102" s="479"/>
      <c r="Y102" s="479"/>
      <c r="Z102" s="479"/>
      <c r="AA102" s="480"/>
      <c r="AB102" s="480"/>
      <c r="AC102" s="480"/>
      <c r="AD102" s="480"/>
      <c r="AE102" s="480"/>
      <c r="AF102" s="480"/>
      <c r="AG102" s="480"/>
      <c r="AH102" s="480"/>
      <c r="AI102" s="480"/>
    </row>
    <row r="103" s="477" customFormat="true" ht="15" hidden="false" customHeight="true" outlineLevel="0" collapsed="false">
      <c r="B103" s="481" t="str">
        <f aca="false">B47</f>
        <v>Esercizio 2</v>
      </c>
      <c r="C103" s="452" t="n">
        <f aca="false">SUM(C51:C56)</f>
        <v>0</v>
      </c>
      <c r="D103" s="452" t="n">
        <f aca="false">SUM(D51:D56)</f>
        <v>0</v>
      </c>
      <c r="E103" s="452" t="n">
        <f aca="false">SUM(E51:E56)</f>
        <v>0</v>
      </c>
      <c r="F103" s="452" t="n">
        <f aca="false">SUM(F51:F56)</f>
        <v>0</v>
      </c>
      <c r="G103" s="452" t="n">
        <f aca="false">SUM(G51:G56)</f>
        <v>0</v>
      </c>
      <c r="H103" s="452" t="n">
        <f aca="false">SUM(H51:H56)</f>
        <v>0</v>
      </c>
      <c r="I103" s="452" t="n">
        <f aca="false">SUM(I51:I56)</f>
        <v>0</v>
      </c>
      <c r="J103" s="452" t="n">
        <f aca="false">SUM(J51:J56)</f>
        <v>0</v>
      </c>
      <c r="K103" s="452" t="n">
        <f aca="false">SUM(K51:K56)</f>
        <v>0</v>
      </c>
      <c r="L103" s="452" t="n">
        <f aca="false">SUM(L51:L56)</f>
        <v>0</v>
      </c>
      <c r="M103" s="452" t="n">
        <f aca="false">SUM(M51:M56)</f>
        <v>0</v>
      </c>
      <c r="N103" s="452" t="n">
        <f aca="false">SUM(N51:N56)</f>
        <v>0</v>
      </c>
      <c r="Q103" s="482" t="n">
        <f aca="false">Q47</f>
        <v>0</v>
      </c>
      <c r="R103" s="479"/>
      <c r="S103" s="479"/>
      <c r="T103" s="479"/>
      <c r="U103" s="479"/>
      <c r="V103" s="479"/>
      <c r="W103" s="479"/>
      <c r="X103" s="479"/>
      <c r="Y103" s="479"/>
      <c r="Z103" s="479"/>
      <c r="AA103" s="480"/>
      <c r="AB103" s="480"/>
      <c r="AC103" s="480"/>
      <c r="AD103" s="480"/>
      <c r="AE103" s="480"/>
      <c r="AF103" s="480"/>
      <c r="AG103" s="480"/>
      <c r="AH103" s="480"/>
      <c r="AI103" s="480"/>
    </row>
    <row r="104" s="477" customFormat="true" ht="15" hidden="false" customHeight="true" outlineLevel="0" collapsed="false">
      <c r="B104" s="481" t="str">
        <f aca="false">B60</f>
        <v>Esercizio 3</v>
      </c>
      <c r="C104" s="452" t="n">
        <f aca="false">SUM(C64:C69)</f>
        <v>0</v>
      </c>
      <c r="D104" s="452" t="n">
        <f aca="false">SUM(D64:D69)</f>
        <v>0</v>
      </c>
      <c r="E104" s="452" t="n">
        <f aca="false">SUM(E64:E69)</f>
        <v>0</v>
      </c>
      <c r="F104" s="452" t="n">
        <f aca="false">SUM(F64:F69)</f>
        <v>0</v>
      </c>
      <c r="G104" s="452" t="n">
        <f aca="false">SUM(G64:G69)</f>
        <v>0</v>
      </c>
      <c r="H104" s="452" t="n">
        <f aca="false">SUM(H64:H69)</f>
        <v>0</v>
      </c>
      <c r="I104" s="452" t="n">
        <f aca="false">SUM(I64:I69)</f>
        <v>0</v>
      </c>
      <c r="J104" s="452" t="n">
        <f aca="false">SUM(J64:J69)</f>
        <v>0</v>
      </c>
      <c r="K104" s="452" t="n">
        <f aca="false">SUM(K64:K69)</f>
        <v>0</v>
      </c>
      <c r="L104" s="452" t="n">
        <f aca="false">SUM(L64:L69)</f>
        <v>0</v>
      </c>
      <c r="M104" s="452" t="n">
        <f aca="false">SUM(M64:M69)</f>
        <v>0</v>
      </c>
      <c r="N104" s="452" t="n">
        <f aca="false">SUM(N64:N69)</f>
        <v>0</v>
      </c>
      <c r="Q104" s="482" t="n">
        <f aca="false">Q60</f>
        <v>0</v>
      </c>
      <c r="R104" s="479"/>
      <c r="S104" s="479"/>
      <c r="T104" s="479"/>
      <c r="U104" s="479"/>
      <c r="V104" s="479"/>
      <c r="W104" s="479"/>
      <c r="X104" s="479"/>
      <c r="Y104" s="479"/>
      <c r="Z104" s="479"/>
      <c r="AA104" s="480"/>
      <c r="AB104" s="480"/>
      <c r="AC104" s="480"/>
      <c r="AD104" s="480"/>
      <c r="AE104" s="480"/>
      <c r="AF104" s="480"/>
      <c r="AG104" s="480"/>
      <c r="AH104" s="480"/>
      <c r="AI104" s="480"/>
    </row>
    <row r="105" customFormat="false" ht="15" hidden="false" customHeight="true" outlineLevel="0" collapsed="false">
      <c r="B105" s="481" t="str">
        <f aca="false">B73</f>
        <v>Esercizio 4</v>
      </c>
      <c r="C105" s="452" t="n">
        <f aca="false">SUM(C77:C82)</f>
        <v>0</v>
      </c>
      <c r="D105" s="452" t="n">
        <f aca="false">SUM(D77:D82)</f>
        <v>0</v>
      </c>
      <c r="E105" s="452" t="n">
        <f aca="false">SUM(E77:E82)</f>
        <v>0</v>
      </c>
      <c r="F105" s="452" t="n">
        <f aca="false">SUM(F77:F82)</f>
        <v>0</v>
      </c>
      <c r="G105" s="452" t="n">
        <f aca="false">SUM(G77:G82)</f>
        <v>0</v>
      </c>
      <c r="H105" s="452" t="n">
        <f aca="false">SUM(H77:H82)</f>
        <v>0</v>
      </c>
      <c r="I105" s="452" t="n">
        <f aca="false">SUM(I77:I82)</f>
        <v>0</v>
      </c>
      <c r="J105" s="452" t="n">
        <f aca="false">SUM(J77:J82)</f>
        <v>0</v>
      </c>
      <c r="K105" s="452" t="n">
        <f aca="false">SUM(K77:K82)</f>
        <v>0</v>
      </c>
      <c r="L105" s="452" t="n">
        <f aca="false">SUM(L77:L82)</f>
        <v>0</v>
      </c>
      <c r="M105" s="452" t="n">
        <f aca="false">SUM(M77:M82)</f>
        <v>0</v>
      </c>
      <c r="N105" s="452" t="n">
        <f aca="false">SUM(N77:N82)</f>
        <v>0</v>
      </c>
      <c r="Q105" s="482" t="n">
        <f aca="false">Q73</f>
        <v>0</v>
      </c>
      <c r="R105" s="442"/>
      <c r="S105" s="442"/>
      <c r="T105" s="442"/>
      <c r="U105" s="442"/>
      <c r="V105" s="442"/>
      <c r="W105" s="442"/>
      <c r="X105" s="442"/>
      <c r="Y105" s="442"/>
      <c r="Z105" s="442"/>
    </row>
    <row r="106" customFormat="false" ht="15" hidden="false" customHeight="true" outlineLevel="0" collapsed="false">
      <c r="B106" s="481" t="str">
        <f aca="false">B86</f>
        <v>Esercizio 5</v>
      </c>
      <c r="C106" s="452" t="n">
        <f aca="false">SUM(C90:C95)</f>
        <v>0</v>
      </c>
      <c r="D106" s="452" t="n">
        <f aca="false">SUM(D90:D95)</f>
        <v>0</v>
      </c>
      <c r="E106" s="452" t="n">
        <f aca="false">SUM(E90:E95)</f>
        <v>0</v>
      </c>
      <c r="F106" s="452" t="n">
        <f aca="false">SUM(F90:F95)</f>
        <v>0</v>
      </c>
      <c r="G106" s="452" t="n">
        <f aca="false">SUM(G90:G95)</f>
        <v>0</v>
      </c>
      <c r="H106" s="452" t="n">
        <f aca="false">SUM(H90:H95)</f>
        <v>0</v>
      </c>
      <c r="I106" s="452" t="n">
        <f aca="false">SUM(I90:I95)</f>
        <v>0</v>
      </c>
      <c r="J106" s="452" t="n">
        <f aca="false">SUM(J90:J95)</f>
        <v>0</v>
      </c>
      <c r="K106" s="452" t="n">
        <f aca="false">SUM(K90:K95)</f>
        <v>0</v>
      </c>
      <c r="L106" s="452" t="n">
        <f aca="false">SUM(L90:L95)</f>
        <v>0</v>
      </c>
      <c r="M106" s="452" t="n">
        <f aca="false">SUM(M90:M95)</f>
        <v>0</v>
      </c>
      <c r="N106" s="452" t="n">
        <f aca="false">SUM(N90:N95)</f>
        <v>0</v>
      </c>
      <c r="Q106" s="482" t="n">
        <f aca="false">Q86</f>
        <v>0</v>
      </c>
      <c r="R106" s="442"/>
      <c r="S106" s="442"/>
      <c r="T106" s="442"/>
      <c r="U106" s="442"/>
      <c r="V106" s="442"/>
      <c r="W106" s="442"/>
      <c r="X106" s="442"/>
      <c r="Y106" s="442"/>
      <c r="Z106" s="442"/>
    </row>
    <row r="107" customFormat="false" ht="15.75" hidden="false" customHeight="true" outlineLevel="0" collapsed="false">
      <c r="B107" s="471"/>
      <c r="L107" s="474"/>
      <c r="M107" s="474"/>
      <c r="N107" s="474"/>
    </row>
    <row r="108" customFormat="false" ht="15.75" hidden="false" customHeight="true" outlineLevel="0" collapsed="false">
      <c r="B108" s="441"/>
      <c r="C108" s="472"/>
      <c r="D108" s="473"/>
      <c r="E108" s="473"/>
      <c r="F108" s="473"/>
      <c r="G108" s="473"/>
      <c r="H108" s="473"/>
      <c r="I108" s="473"/>
      <c r="J108" s="473"/>
      <c r="K108" s="473"/>
      <c r="L108" s="474"/>
      <c r="M108" s="474"/>
      <c r="N108" s="474"/>
    </row>
    <row r="109" customFormat="false" ht="15.75" hidden="false" customHeight="true" outlineLevel="0" collapsed="false">
      <c r="B109" s="441"/>
      <c r="C109" s="472"/>
      <c r="D109" s="473"/>
      <c r="E109" s="473"/>
      <c r="F109" s="473"/>
      <c r="G109" s="473"/>
      <c r="H109" s="473"/>
      <c r="I109" s="473"/>
      <c r="J109" s="473"/>
      <c r="K109" s="473"/>
      <c r="L109" s="474"/>
      <c r="M109" s="474"/>
      <c r="N109" s="474"/>
    </row>
    <row r="110" customFormat="false" ht="15.75" hidden="false" customHeight="true" outlineLevel="0" collapsed="false">
      <c r="B110" s="468"/>
      <c r="C110" s="469"/>
      <c r="D110" s="469"/>
      <c r="E110" s="469"/>
      <c r="F110" s="469"/>
      <c r="G110" s="469"/>
      <c r="H110" s="469"/>
      <c r="I110" s="469"/>
      <c r="J110" s="469"/>
      <c r="K110" s="469"/>
      <c r="L110" s="469"/>
      <c r="M110" s="475"/>
      <c r="N110" s="469"/>
    </row>
    <row r="111" customFormat="false" ht="15.75" hidden="false" customHeight="true" outlineLevel="0" collapsed="false">
      <c r="B111" s="468"/>
      <c r="C111" s="470"/>
      <c r="D111" s="470"/>
      <c r="E111" s="470"/>
      <c r="F111" s="470"/>
      <c r="G111" s="470"/>
      <c r="H111" s="470"/>
      <c r="I111" s="470"/>
      <c r="J111" s="470"/>
      <c r="K111" s="470"/>
      <c r="L111" s="470"/>
      <c r="M111" s="470"/>
      <c r="N111" s="470"/>
    </row>
    <row r="112" customFormat="false" ht="15.75" hidden="false" customHeight="true" outlineLevel="0" collapsed="false">
      <c r="B112" s="468"/>
      <c r="C112" s="470"/>
      <c r="D112" s="484"/>
      <c r="E112" s="484"/>
      <c r="F112" s="484"/>
      <c r="G112" s="484"/>
      <c r="H112" s="484"/>
      <c r="I112" s="484"/>
      <c r="J112" s="484"/>
      <c r="K112" s="485"/>
      <c r="L112" s="470"/>
      <c r="M112" s="470"/>
      <c r="N112" s="484"/>
    </row>
    <row r="113" customFormat="false" ht="15.75" hidden="false" customHeight="true" outlineLevel="0" collapsed="false">
      <c r="B113" s="486"/>
      <c r="C113" s="463"/>
      <c r="D113" s="463"/>
      <c r="E113" s="463"/>
      <c r="F113" s="463"/>
      <c r="G113" s="463"/>
      <c r="H113" s="463"/>
      <c r="I113" s="463"/>
      <c r="J113" s="463"/>
      <c r="K113" s="463"/>
      <c r="L113" s="463"/>
      <c r="M113" s="463"/>
      <c r="N113" s="463"/>
    </row>
    <row r="114" customFormat="false" ht="15.75" hidden="false" customHeight="true" outlineLevel="0" collapsed="false">
      <c r="B114" s="486"/>
      <c r="C114" s="463"/>
      <c r="D114" s="463"/>
      <c r="E114" s="463"/>
      <c r="F114" s="463"/>
      <c r="G114" s="463"/>
      <c r="H114" s="463"/>
      <c r="I114" s="463"/>
      <c r="J114" s="463"/>
      <c r="K114" s="463"/>
      <c r="L114" s="463"/>
      <c r="M114" s="463"/>
      <c r="N114" s="463"/>
    </row>
    <row r="115" customFormat="false" ht="15.75" hidden="false" customHeight="true" outlineLevel="0" collapsed="false">
      <c r="B115" s="486"/>
      <c r="C115" s="463"/>
      <c r="D115" s="463"/>
      <c r="E115" s="463"/>
      <c r="F115" s="463"/>
      <c r="G115" s="463"/>
      <c r="H115" s="463"/>
      <c r="I115" s="463"/>
      <c r="J115" s="463"/>
      <c r="K115" s="463"/>
      <c r="L115" s="463"/>
      <c r="M115" s="463"/>
      <c r="N115" s="463"/>
    </row>
    <row r="116" customFormat="false" ht="15.75" hidden="false" customHeight="true" outlineLevel="0" collapsed="false">
      <c r="B116" s="486"/>
      <c r="C116" s="463"/>
      <c r="D116" s="463"/>
      <c r="E116" s="463"/>
      <c r="F116" s="463"/>
      <c r="G116" s="463"/>
      <c r="H116" s="463"/>
      <c r="I116" s="463"/>
      <c r="J116" s="463"/>
      <c r="K116" s="463"/>
      <c r="L116" s="463"/>
      <c r="M116" s="463"/>
      <c r="N116" s="463"/>
    </row>
    <row r="117" customFormat="false" ht="15.75" hidden="false" customHeight="true" outlineLevel="0" collapsed="false">
      <c r="B117" s="486"/>
      <c r="C117" s="463"/>
      <c r="D117" s="463"/>
      <c r="E117" s="463"/>
      <c r="F117" s="463"/>
      <c r="G117" s="463"/>
      <c r="H117" s="463"/>
      <c r="I117" s="463"/>
      <c r="J117" s="463"/>
      <c r="K117" s="463"/>
      <c r="L117" s="463"/>
      <c r="M117" s="463"/>
      <c r="N117" s="463"/>
    </row>
    <row r="118" customFormat="false" ht="15.75" hidden="false" customHeight="true" outlineLevel="0" collapsed="false">
      <c r="B118" s="487"/>
      <c r="C118" s="470"/>
      <c r="D118" s="484"/>
      <c r="E118" s="484"/>
      <c r="F118" s="484"/>
      <c r="G118" s="484"/>
      <c r="H118" s="484"/>
      <c r="I118" s="484"/>
      <c r="J118" s="484"/>
      <c r="K118" s="485"/>
      <c r="L118" s="470"/>
      <c r="M118" s="470"/>
      <c r="N118" s="484"/>
    </row>
    <row r="119" customFormat="false" ht="15.75" hidden="false" customHeight="true" outlineLevel="0" collapsed="false">
      <c r="B119" s="488"/>
      <c r="C119" s="489"/>
      <c r="D119" s="489"/>
      <c r="E119" s="489"/>
      <c r="F119" s="489"/>
      <c r="G119" s="489"/>
      <c r="H119" s="489"/>
      <c r="I119" s="489"/>
      <c r="J119" s="489"/>
      <c r="K119" s="489"/>
      <c r="L119" s="489"/>
      <c r="M119" s="489"/>
      <c r="N119" s="489"/>
    </row>
    <row r="120" customFormat="false" ht="15.75" hidden="false" customHeight="true" outlineLevel="0" collapsed="false">
      <c r="B120" s="488"/>
      <c r="C120" s="470"/>
      <c r="D120" s="484"/>
      <c r="E120" s="484"/>
      <c r="F120" s="484"/>
      <c r="G120" s="484"/>
      <c r="H120" s="484"/>
      <c r="I120" s="484"/>
      <c r="J120" s="484"/>
      <c r="K120" s="485"/>
      <c r="L120" s="470"/>
      <c r="M120" s="470"/>
      <c r="N120" s="484"/>
    </row>
    <row r="121" customFormat="false" ht="15.75" hidden="false" customHeight="true" outlineLevel="0" collapsed="false">
      <c r="B121" s="488"/>
      <c r="C121" s="470"/>
      <c r="D121" s="484"/>
      <c r="E121" s="484"/>
      <c r="F121" s="484"/>
      <c r="G121" s="484"/>
      <c r="H121" s="484"/>
      <c r="I121" s="484"/>
      <c r="J121" s="484"/>
      <c r="K121" s="485"/>
      <c r="L121" s="470"/>
      <c r="M121" s="470"/>
      <c r="N121" s="484"/>
    </row>
    <row r="122" customFormat="false" ht="15.75" hidden="false" customHeight="true" outlineLevel="0" collapsed="false">
      <c r="B122" s="488"/>
      <c r="C122" s="470"/>
      <c r="D122" s="484"/>
      <c r="E122" s="484"/>
      <c r="F122" s="484"/>
      <c r="G122" s="484"/>
      <c r="H122" s="484"/>
      <c r="I122" s="484"/>
      <c r="J122" s="484"/>
      <c r="K122" s="485"/>
      <c r="L122" s="470"/>
      <c r="M122" s="470"/>
      <c r="N122" s="484"/>
    </row>
    <row r="123" customFormat="false" ht="15.75" hidden="false" customHeight="true" outlineLevel="0" collapsed="false">
      <c r="B123" s="488"/>
      <c r="C123" s="470"/>
      <c r="D123" s="484"/>
      <c r="E123" s="484"/>
      <c r="F123" s="484"/>
      <c r="G123" s="484"/>
      <c r="H123" s="484"/>
      <c r="I123" s="484"/>
      <c r="J123" s="484"/>
      <c r="K123" s="485"/>
      <c r="L123" s="470"/>
      <c r="M123" s="470"/>
      <c r="N123" s="484"/>
    </row>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 hidden="false" customHeight="true" outlineLevel="0" collapsed="false"/>
    <row r="140" customFormat="false" ht="15" hidden="false" customHeight="true" outlineLevel="0" collapsed="false"/>
    <row r="141" customFormat="false" ht="15" hidden="false" customHeight="true" outlineLevel="0" collapsed="false"/>
    <row r="142" customFormat="false" ht="15" hidden="false" customHeight="true" outlineLevel="0" collapsed="false"/>
    <row r="143" customFormat="false" ht="15" hidden="false" customHeight="true" outlineLevel="0" collapsed="false"/>
    <row r="144" customFormat="false" ht="15" hidden="false" customHeight="true" outlineLevel="0" collapsed="false"/>
    <row r="145" customFormat="false" ht="15" hidden="false" customHeight="true" outlineLevel="0" collapsed="false"/>
    <row r="147" customFormat="false" ht="24" hidden="false" customHeight="true" outlineLevel="0" collapsed="false"/>
    <row r="148" customFormat="false" ht="19.5" hidden="false" customHeight="true" outlineLevel="0" collapsed="false"/>
    <row r="149" customFormat="false" ht="15.75" hidden="false" customHeight="true" outlineLevel="0" collapsed="false"/>
    <row r="150" customFormat="false" ht="16.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7" customFormat="false" ht="23.25" hidden="true" customHeight="true" outlineLevel="0" collapsed="false"/>
    <row r="168" customFormat="false" ht="15" hidden="true" customHeight="false" outlineLevel="0" collapsed="false"/>
    <row r="169" customFormat="false" ht="15.75" hidden="true" customHeight="true" outlineLevel="0" collapsed="false"/>
    <row r="170" customFormat="false" ht="15.75" hidden="true" customHeight="true" outlineLevel="0" collapsed="false"/>
    <row r="171" customFormat="false" ht="15.75" hidden="true" customHeight="true" outlineLevel="0" collapsed="false"/>
    <row r="172" customFormat="false" ht="15.75" hidden="true" customHeight="true" outlineLevel="0" collapsed="false"/>
    <row r="173" customFormat="false" ht="15.75" hidden="true" customHeight="true" outlineLevel="0" collapsed="false"/>
    <row r="174" customFormat="false" ht="15.75" hidden="true" customHeight="true" outlineLevel="0" collapsed="false"/>
    <row r="175" customFormat="false" ht="15.75" hidden="true" customHeight="true" outlineLevel="0" collapsed="false"/>
    <row r="176" customFormat="false" ht="15" hidden="true" customHeight="false" outlineLevel="0" collapsed="false"/>
    <row r="177" customFormat="false" ht="15" hidden="true" customHeight="false" outlineLevel="0" collapsed="false"/>
    <row r="178" customFormat="false" ht="15" hidden="true" customHeight="false" outlineLevel="0" collapsed="false"/>
    <row r="179" customFormat="false" ht="23.25" hidden="true" customHeight="true" outlineLevel="0" collapsed="false"/>
    <row r="180" customFormat="false" ht="15" hidden="true" customHeight="false" outlineLevel="0" collapsed="false"/>
    <row r="181" customFormat="false" ht="27.75" hidden="true" customHeight="true" outlineLevel="0" collapsed="false"/>
    <row r="182" customFormat="false" ht="15.75" hidden="true" customHeight="true" outlineLevel="0" collapsed="false"/>
    <row r="183" customFormat="false" ht="15.75" hidden="true" customHeight="true" outlineLevel="0" collapsed="false"/>
    <row r="184" customFormat="false" ht="15.75" hidden="true" customHeight="true" outlineLevel="0" collapsed="false"/>
    <row r="185" customFormat="false" ht="15.75" hidden="true" customHeight="true" outlineLevel="0" collapsed="false"/>
    <row r="186" customFormat="false" ht="15.75" hidden="true" customHeight="true" outlineLevel="0" collapsed="false"/>
    <row r="187" customFormat="false" ht="15.75" hidden="true" customHeight="true" outlineLevel="0" collapsed="false"/>
    <row r="188" customFormat="false" ht="15.75" hidden="true" customHeight="true" outlineLevel="0" collapsed="false"/>
    <row r="189" customFormat="false" ht="15.75" hidden="true" customHeight="true" outlineLevel="0" collapsed="false"/>
    <row r="190" customFormat="false" ht="15.75" hidden="true" customHeight="true" outlineLevel="0" collapsed="false"/>
    <row r="191" customFormat="false" ht="15" hidden="true" customHeight="false" outlineLevel="0" collapsed="false"/>
    <row r="192" customFormat="false" ht="23.25" hidden="true" customHeight="true" outlineLevel="0" collapsed="false"/>
    <row r="193" customFormat="false" ht="27.75" hidden="true" customHeight="true" outlineLevel="0" collapsed="false"/>
    <row r="194" customFormat="false" ht="15.75" hidden="true" customHeight="true" outlineLevel="0" collapsed="false"/>
    <row r="195" customFormat="false" ht="15.75" hidden="true" customHeight="true" outlineLevel="0" collapsed="false"/>
    <row r="196" customFormat="false" ht="15.75" hidden="true" customHeight="true" outlineLevel="0" collapsed="false"/>
    <row r="197" customFormat="false" ht="15.75" hidden="true" customHeight="true" outlineLevel="0" collapsed="false"/>
    <row r="198" customFormat="false" ht="15.75" hidden="true" customHeight="true" outlineLevel="0" collapsed="false"/>
    <row r="199" customFormat="false" ht="15.75" hidden="true" customHeight="true" outlineLevel="0" collapsed="false"/>
    <row r="200" customFormat="false" ht="15" hidden="true" customHeight="false" outlineLevel="0" collapsed="false"/>
    <row r="201" customFormat="false" ht="23.25" hidden="true" customHeight="true" outlineLevel="0" collapsed="false"/>
    <row r="202" customFormat="false" ht="18.75" hidden="true" customHeight="true" outlineLevel="0" collapsed="false"/>
    <row r="203" customFormat="false" ht="15.75" hidden="true" customHeight="true" outlineLevel="0" collapsed="false"/>
    <row r="204" customFormat="false" ht="15.75" hidden="true" customHeight="true" outlineLevel="0" collapsed="false"/>
    <row r="205" customFormat="false" ht="15.75" hidden="true" customHeight="true" outlineLevel="0" collapsed="false"/>
    <row r="206" customFormat="false" ht="15.75" hidden="true" customHeight="true" outlineLevel="0" collapsed="false"/>
    <row r="207" customFormat="false" ht="15.75" hidden="true" customHeight="true" outlineLevel="0" collapsed="false"/>
    <row r="208" customFormat="false" ht="15.75" hidden="true" customHeight="true" outlineLevel="0" collapsed="false"/>
    <row r="209" customFormat="false" ht="15.75" hidden="true" customHeight="true" outlineLevel="0" collapsed="false"/>
    <row r="210" customFormat="false" ht="15.75" hidden="true" customHeight="true" outlineLevel="0" collapsed="false"/>
    <row r="211" customFormat="false" ht="15.75" hidden="true" customHeight="true" outlineLevel="0" collapsed="false"/>
    <row r="212" customFormat="false" ht="15.75" hidden="true" customHeight="true" outlineLevel="0" collapsed="false"/>
    <row r="213" customFormat="false" ht="15.75" hidden="true" customHeight="true" outlineLevel="0" collapsed="false"/>
    <row r="214" customFormat="false" ht="15.75" hidden="true" customHeight="true" outlineLevel="0" collapsed="false"/>
    <row r="215" customFormat="false" ht="15.75" hidden="true" customHeight="true" outlineLevel="0" collapsed="false"/>
    <row r="216" customFormat="false" ht="15.75" hidden="true" customHeight="true" outlineLevel="0" collapsed="false"/>
    <row r="217" customFormat="false" ht="15.75" hidden="true" customHeight="true" outlineLevel="0" collapsed="false"/>
    <row r="218" customFormat="false" ht="15" hidden="true" customHeight="false" outlineLevel="0" collapsed="false"/>
    <row r="219" customFormat="false" ht="23.25" hidden="true" customHeight="true" outlineLevel="0" collapsed="false"/>
    <row r="220" customFormat="false" ht="18.75" hidden="true" customHeight="true" outlineLevel="0" collapsed="false"/>
    <row r="221" customFormat="false" ht="15.75" hidden="true" customHeight="true" outlineLevel="0" collapsed="false"/>
    <row r="222" customFormat="false" ht="15.75" hidden="true" customHeight="true" outlineLevel="0" collapsed="false"/>
    <row r="223" customFormat="false" ht="15.75" hidden="true" customHeight="true" outlineLevel="0" collapsed="false"/>
    <row r="224" customFormat="false" ht="15.75" hidden="true" customHeight="true" outlineLevel="0" collapsed="false"/>
    <row r="225" customFormat="false" ht="15.75" hidden="true" customHeight="true" outlineLevel="0" collapsed="false"/>
    <row r="226" customFormat="false" ht="15.75" hidden="true" customHeight="true" outlineLevel="0" collapsed="false"/>
    <row r="227" customFormat="false" ht="15.75" hidden="true" customHeight="true" outlineLevel="0" collapsed="false"/>
    <row r="228" customFormat="false" ht="15.75" hidden="true" customHeight="true" outlineLevel="0" collapsed="false"/>
    <row r="229" customFormat="false" ht="15.75" hidden="true" customHeight="true" outlineLevel="0" collapsed="false"/>
    <row r="230" customFormat="false" ht="15" hidden="true" customHeight="false" outlineLevel="0" collapsed="false"/>
    <row r="231" customFormat="false" ht="15" hidden="true" customHeight="false" outlineLevel="0" collapsed="false"/>
    <row r="232" customFormat="false" ht="18.75" hidden="true" customHeight="true" outlineLevel="0" collapsed="false"/>
    <row r="233" customFormat="false" ht="15.75" hidden="true" customHeight="true" outlineLevel="0" collapsed="false"/>
    <row r="234" customFormat="false" ht="15.75" hidden="true" customHeight="true" outlineLevel="0" collapsed="false"/>
    <row r="235" customFormat="false" ht="15.75" hidden="true" customHeight="true" outlineLevel="0" collapsed="false"/>
    <row r="236" customFormat="false" ht="15.75" hidden="true" customHeight="true" outlineLevel="0" collapsed="false"/>
    <row r="237" customFormat="false" ht="15.75" hidden="true" customHeight="true" outlineLevel="0" collapsed="false"/>
    <row r="238" customFormat="false" ht="15.75" hidden="true" customHeight="true" outlineLevel="0" collapsed="false"/>
    <row r="239" customFormat="false" ht="15" hidden="true" customHeight="false" outlineLevel="0" collapsed="false"/>
    <row r="240" customFormat="false" ht="15" hidden="true" customHeight="false" outlineLevel="0" collapsed="false"/>
    <row r="241" customFormat="false" ht="23.25" hidden="true" customHeight="true" outlineLevel="0" collapsed="false"/>
    <row r="242" customFormat="false" ht="15" hidden="true" customHeight="false" outlineLevel="0" collapsed="false"/>
    <row r="243" customFormat="false" ht="15.75" hidden="true" customHeight="true" outlineLevel="0" collapsed="false"/>
    <row r="244" customFormat="false" ht="15.75" hidden="true" customHeight="true" outlineLevel="0" collapsed="false"/>
    <row r="245" customFormat="false" ht="15.75" hidden="true" customHeight="true" outlineLevel="0" collapsed="false"/>
    <row r="246" customFormat="false" ht="15.75" hidden="true" customHeight="true" outlineLevel="0" collapsed="false"/>
    <row r="247" customFormat="false" ht="15.75" hidden="true" customHeight="true" outlineLevel="0" collapsed="false"/>
    <row r="248" customFormat="false" ht="15.75" hidden="true" customHeight="true" outlineLevel="0" collapsed="false"/>
    <row r="249" customFormat="false" ht="15.75" hidden="true" customHeight="true" outlineLevel="0" collapsed="false"/>
    <row r="250" customFormat="false" ht="15.75" hidden="true" customHeight="true" outlineLevel="0" collapsed="false"/>
    <row r="251" customFormat="false" ht="15.75" hidden="true" customHeight="true" outlineLevel="0" collapsed="false"/>
    <row r="252" customFormat="false" ht="15" hidden="true" customHeight="false" outlineLevel="0" collapsed="false"/>
    <row r="253" customFormat="false" ht="15" hidden="true" customHeight="false" outlineLevel="0" collapsed="false"/>
    <row r="254" customFormat="false" ht="15" hidden="true" customHeight="false" outlineLevel="0" collapsed="false"/>
    <row r="255" customFormat="false" ht="15" hidden="true" customHeight="false" outlineLevel="0" collapsed="false"/>
    <row r="256" customFormat="false" ht="15" hidden="true" customHeight="false" outlineLevel="0" collapsed="false"/>
    <row r="257" customFormat="false" ht="15" hidden="true" customHeight="false" outlineLevel="0" collapsed="false"/>
    <row r="258" customFormat="false" ht="15" hidden="true" customHeight="false" outlineLevel="0" collapsed="false"/>
    <row r="259" customFormat="false" ht="15" hidden="true" customHeight="false" outlineLevel="0" collapsed="false"/>
  </sheetData>
  <sheetProtection algorithmName="SHA-512" hashValue="4PQf1wh/0Q5R+GAs7BaQ6jIwxPZ0GXtfAtb7O8S9fOVCkXVp+EkwdBzQUdJsU7op7bCR5K/C3jJ6/jIEJQOEyg==" saltValue="/oqeaPd2khoXGp0ZtifXHg==" spinCount="100000" sheet="true" selectLockedCells="true"/>
  <mergeCells count="13">
    <mergeCell ref="B19:E19"/>
    <mergeCell ref="B21:O21"/>
    <mergeCell ref="B32:O32"/>
    <mergeCell ref="B35:O35"/>
    <mergeCell ref="B48:O48"/>
    <mergeCell ref="B61:O61"/>
    <mergeCell ref="B74:O74"/>
    <mergeCell ref="D83:K83"/>
    <mergeCell ref="B87:O87"/>
    <mergeCell ref="D97:K97"/>
    <mergeCell ref="B98:O98"/>
    <mergeCell ref="D108:K108"/>
    <mergeCell ref="D109:K109"/>
  </mergeCells>
  <printOptions headings="false" gridLines="false" gridLinesSet="true" horizontalCentered="false" verticalCentered="false"/>
  <pageMargins left="0.905555555555556" right="0.708333333333333" top="1.18611111111111" bottom="0.748611111111111" header="0.315277777777778" footer="0.315277777777778"/>
  <pageSetup paperSize="9" scale="100" fitToWidth="1" fitToHeight="1"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3:Q81"/>
  <sheetViews>
    <sheetView showFormulas="false" showGridLines="false" showRowColHeaders="false" showZeros="true" rightToLeft="false" tabSelected="false" showOutlineSymbols="true" defaultGridColor="true" view="normal" topLeftCell="A53" colorId="64" zoomScale="100" zoomScaleNormal="100" zoomScalePageLayoutView="100" workbookViewId="0">
      <selection pane="topLeft" activeCell="C59" activeCellId="0" sqref="C59"/>
    </sheetView>
  </sheetViews>
  <sheetFormatPr defaultColWidth="8.6796875" defaultRowHeight="15" customHeight="true" zeroHeight="false" outlineLevelRow="0" outlineLevelCol="0"/>
  <cols>
    <col collapsed="false" customWidth="true" hidden="false" outlineLevel="0" max="2" min="2" style="0" width="50.15"/>
    <col collapsed="false" customWidth="true" hidden="false" outlineLevel="0" max="7" min="3" style="0" width="13.86"/>
    <col collapsed="false" customWidth="true" hidden="false" outlineLevel="0" max="10" min="10" style="0" width="34"/>
  </cols>
  <sheetData>
    <row r="3" customFormat="false" ht="23.25" hidden="false" customHeight="true" outlineLevel="0" collapsed="false">
      <c r="B3" s="490" t="s">
        <v>507</v>
      </c>
      <c r="C3" s="490"/>
      <c r="D3" s="490"/>
      <c r="E3" s="490"/>
      <c r="F3" s="490"/>
      <c r="G3" s="490"/>
    </row>
    <row r="4" customFormat="false" ht="24" hidden="false" customHeight="true" outlineLevel="0" collapsed="false">
      <c r="B4" s="491"/>
      <c r="C4" s="491"/>
      <c r="D4" s="491"/>
      <c r="E4" s="491"/>
      <c r="F4" s="491"/>
      <c r="G4" s="491"/>
    </row>
    <row r="5" customFormat="false" ht="15.75" hidden="false" customHeight="true" outlineLevel="0" collapsed="false">
      <c r="B5" s="306" t="s">
        <v>508</v>
      </c>
      <c r="C5" s="307" t="s">
        <v>370</v>
      </c>
      <c r="D5" s="307" t="s">
        <v>371</v>
      </c>
      <c r="E5" s="306" t="s">
        <v>372</v>
      </c>
      <c r="F5" s="307" t="s">
        <v>373</v>
      </c>
      <c r="G5" s="307" t="s">
        <v>374</v>
      </c>
    </row>
    <row r="6" customFormat="false" ht="16.5" hidden="false" customHeight="true" outlineLevel="0" collapsed="false">
      <c r="B6" s="303"/>
      <c r="C6" s="182"/>
      <c r="D6" s="182"/>
      <c r="E6" s="492"/>
      <c r="F6" s="182"/>
      <c r="G6" s="182"/>
    </row>
    <row r="7" customFormat="false" ht="15.75" hidden="false" customHeight="true" outlineLevel="0" collapsed="false">
      <c r="B7" s="303" t="s">
        <v>509</v>
      </c>
      <c r="C7" s="182" t="n">
        <f aca="false">SUM(C8:C12)</f>
        <v>0</v>
      </c>
      <c r="D7" s="182" t="n">
        <f aca="false">SUM(D8:D12)</f>
        <v>0</v>
      </c>
      <c r="E7" s="182" t="n">
        <f aca="false">SUM(E8:E12)</f>
        <v>0</v>
      </c>
      <c r="F7" s="182" t="n">
        <f aca="false">SUM(F8:F12)</f>
        <v>0</v>
      </c>
      <c r="G7" s="182" t="n">
        <f aca="false">SUM(G8:G12)</f>
        <v>0</v>
      </c>
    </row>
    <row r="8" customFormat="false" ht="15.75" hidden="true" customHeight="true" outlineLevel="0" collapsed="false">
      <c r="B8" s="493"/>
      <c r="C8" s="179"/>
      <c r="D8" s="179"/>
      <c r="E8" s="179"/>
      <c r="F8" s="179"/>
      <c r="G8" s="179"/>
      <c r="I8" s="140" t="s">
        <v>510</v>
      </c>
      <c r="J8" s="140"/>
      <c r="K8" s="140"/>
      <c r="L8" s="140"/>
      <c r="M8" s="140"/>
    </row>
    <row r="9" customFormat="false" ht="15.75" hidden="true" customHeight="true" outlineLevel="0" collapsed="false">
      <c r="B9" s="493"/>
      <c r="C9" s="179"/>
      <c r="D9" s="179"/>
      <c r="E9" s="179"/>
      <c r="F9" s="179"/>
      <c r="G9" s="179"/>
      <c r="I9" s="140"/>
      <c r="J9" s="140"/>
      <c r="K9" s="140"/>
      <c r="L9" s="140"/>
      <c r="M9" s="140"/>
    </row>
    <row r="10" customFormat="false" ht="15.75" hidden="false" customHeight="true" outlineLevel="0" collapsed="false">
      <c r="B10" s="493" t="s">
        <v>511</v>
      </c>
      <c r="C10" s="494"/>
      <c r="D10" s="494"/>
      <c r="E10" s="494"/>
      <c r="F10" s="494"/>
      <c r="G10" s="494"/>
      <c r="I10" s="140"/>
      <c r="J10" s="140"/>
      <c r="K10" s="140"/>
      <c r="L10" s="140"/>
      <c r="M10" s="140"/>
    </row>
    <row r="11" customFormat="false" ht="15.75" hidden="false" customHeight="true" outlineLevel="0" collapsed="false">
      <c r="B11" s="493" t="s">
        <v>512</v>
      </c>
      <c r="C11" s="494"/>
      <c r="D11" s="494"/>
      <c r="E11" s="494"/>
      <c r="F11" s="494"/>
      <c r="G11" s="494"/>
      <c r="I11" s="140"/>
      <c r="J11" s="140"/>
      <c r="K11" s="140"/>
      <c r="L11" s="140"/>
      <c r="M11" s="140"/>
    </row>
    <row r="12" customFormat="false" ht="15.75" hidden="false" customHeight="true" outlineLevel="0" collapsed="false">
      <c r="B12" s="493" t="s">
        <v>113</v>
      </c>
      <c r="C12" s="494"/>
      <c r="D12" s="494"/>
      <c r="E12" s="494"/>
      <c r="F12" s="494"/>
      <c r="G12" s="494"/>
      <c r="I12" s="140"/>
      <c r="J12" s="140"/>
      <c r="K12" s="140"/>
      <c r="L12" s="140"/>
      <c r="M12" s="140"/>
    </row>
    <row r="13" customFormat="false" ht="15.75" hidden="false" customHeight="true" outlineLevel="0" collapsed="false">
      <c r="B13" s="303"/>
      <c r="C13" s="182"/>
      <c r="D13" s="182"/>
      <c r="E13" s="492"/>
      <c r="F13" s="182"/>
      <c r="G13" s="182"/>
      <c r="I13" s="140"/>
      <c r="J13" s="140"/>
      <c r="K13" s="140"/>
      <c r="L13" s="140"/>
      <c r="M13" s="140"/>
    </row>
    <row r="14" customFormat="false" ht="15.75" hidden="false" customHeight="true" outlineLevel="0" collapsed="false">
      <c r="B14" s="303" t="s">
        <v>513</v>
      </c>
      <c r="C14" s="182" t="n">
        <f aca="false">SUM(C15:C20)</f>
        <v>0</v>
      </c>
      <c r="D14" s="182" t="n">
        <f aca="false">SUM(D15:D20)</f>
        <v>0</v>
      </c>
      <c r="E14" s="182" t="n">
        <f aca="false">SUM(E15:E20)</f>
        <v>0</v>
      </c>
      <c r="F14" s="182" t="n">
        <f aca="false">SUM(F15:F20)</f>
        <v>0</v>
      </c>
      <c r="G14" s="182" t="n">
        <f aca="false">SUM(G15:G20)</f>
        <v>0</v>
      </c>
      <c r="I14" s="140"/>
      <c r="J14" s="140"/>
      <c r="K14" s="140"/>
      <c r="L14" s="140"/>
      <c r="M14" s="140"/>
    </row>
    <row r="15" customFormat="false" ht="15.75" hidden="false" customHeight="true" outlineLevel="0" collapsed="false">
      <c r="B15" s="493" t="s">
        <v>514</v>
      </c>
      <c r="C15" s="494"/>
      <c r="D15" s="494"/>
      <c r="E15" s="494"/>
      <c r="F15" s="494"/>
      <c r="G15" s="494"/>
      <c r="I15" s="140"/>
      <c r="J15" s="140"/>
      <c r="K15" s="140"/>
      <c r="L15" s="140"/>
      <c r="M15" s="140"/>
    </row>
    <row r="16" customFormat="false" ht="15.75" hidden="false" customHeight="true" outlineLevel="0" collapsed="false">
      <c r="B16" s="493" t="s">
        <v>515</v>
      </c>
      <c r="C16" s="494"/>
      <c r="D16" s="494"/>
      <c r="E16" s="494"/>
      <c r="F16" s="494"/>
      <c r="G16" s="494"/>
      <c r="I16" s="140"/>
      <c r="J16" s="140"/>
      <c r="K16" s="140"/>
      <c r="L16" s="140"/>
      <c r="M16" s="140"/>
    </row>
    <row r="17" customFormat="false" ht="15.75" hidden="false" customHeight="true" outlineLevel="0" collapsed="false">
      <c r="B17" s="493" t="s">
        <v>516</v>
      </c>
      <c r="C17" s="494"/>
      <c r="D17" s="494"/>
      <c r="E17" s="494"/>
      <c r="F17" s="494"/>
      <c r="G17" s="494"/>
      <c r="I17" s="140"/>
      <c r="J17" s="140"/>
      <c r="K17" s="140"/>
      <c r="L17" s="140"/>
      <c r="M17" s="140"/>
    </row>
    <row r="18" customFormat="false" ht="15.75" hidden="false" customHeight="true" outlineLevel="0" collapsed="false">
      <c r="B18" s="493" t="s">
        <v>517</v>
      </c>
      <c r="C18" s="494"/>
      <c r="D18" s="494"/>
      <c r="E18" s="494"/>
      <c r="F18" s="494"/>
      <c r="G18" s="494"/>
      <c r="I18" s="140"/>
      <c r="J18" s="140"/>
      <c r="K18" s="140"/>
      <c r="L18" s="140"/>
      <c r="M18" s="140"/>
    </row>
    <row r="19" customFormat="false" ht="15.75" hidden="false" customHeight="true" outlineLevel="0" collapsed="false">
      <c r="B19" s="493" t="s">
        <v>518</v>
      </c>
      <c r="C19" s="494"/>
      <c r="D19" s="494"/>
      <c r="E19" s="494"/>
      <c r="F19" s="494"/>
      <c r="G19" s="494"/>
      <c r="I19" s="140"/>
      <c r="J19" s="140"/>
      <c r="K19" s="140"/>
      <c r="L19" s="140"/>
      <c r="M19" s="140"/>
    </row>
    <row r="20" customFormat="false" ht="15.75" hidden="false" customHeight="true" outlineLevel="0" collapsed="false">
      <c r="B20" s="493" t="s">
        <v>113</v>
      </c>
      <c r="C20" s="494"/>
      <c r="D20" s="494"/>
      <c r="E20" s="494"/>
      <c r="F20" s="494"/>
      <c r="G20" s="494"/>
      <c r="I20" s="140"/>
      <c r="J20" s="140"/>
      <c r="K20" s="140"/>
      <c r="L20" s="140"/>
      <c r="M20" s="140"/>
    </row>
    <row r="21" customFormat="false" ht="15.75" hidden="false" customHeight="true" outlineLevel="0" collapsed="false">
      <c r="B21" s="303"/>
      <c r="C21" s="182"/>
      <c r="D21" s="182"/>
      <c r="E21" s="492"/>
      <c r="F21" s="182"/>
      <c r="G21" s="182"/>
      <c r="I21" s="140"/>
      <c r="J21" s="140"/>
      <c r="K21" s="140"/>
      <c r="L21" s="140"/>
      <c r="M21" s="140"/>
    </row>
    <row r="22" customFormat="false" ht="15.75" hidden="false" customHeight="true" outlineLevel="0" collapsed="false">
      <c r="B22" s="303" t="s">
        <v>519</v>
      </c>
      <c r="C22" s="182" t="n">
        <f aca="false">SUM(C23:C25)</f>
        <v>0</v>
      </c>
      <c r="D22" s="182" t="n">
        <f aca="false">SUM(D23:D25)</f>
        <v>0</v>
      </c>
      <c r="E22" s="182" t="n">
        <f aca="false">SUM(E23:E25)</f>
        <v>0</v>
      </c>
      <c r="F22" s="182" t="n">
        <f aca="false">SUM(F23:F25)</f>
        <v>0</v>
      </c>
      <c r="G22" s="182" t="n">
        <f aca="false">SUM(G23:G25)</f>
        <v>0</v>
      </c>
      <c r="I22" s="140"/>
      <c r="J22" s="140"/>
      <c r="K22" s="140"/>
      <c r="L22" s="140"/>
      <c r="M22" s="140"/>
    </row>
    <row r="23" customFormat="false" ht="15.75" hidden="false" customHeight="true" outlineLevel="0" collapsed="false">
      <c r="B23" s="493" t="s">
        <v>520</v>
      </c>
      <c r="C23" s="494"/>
      <c r="D23" s="494"/>
      <c r="E23" s="494"/>
      <c r="F23" s="494"/>
      <c r="G23" s="494"/>
      <c r="I23" s="140"/>
      <c r="J23" s="140"/>
      <c r="K23" s="140"/>
      <c r="L23" s="140"/>
      <c r="M23" s="140"/>
    </row>
    <row r="24" customFormat="false" ht="15.75" hidden="false" customHeight="true" outlineLevel="0" collapsed="false">
      <c r="B24" s="493" t="s">
        <v>521</v>
      </c>
      <c r="C24" s="494"/>
      <c r="D24" s="494"/>
      <c r="E24" s="494"/>
      <c r="F24" s="494"/>
      <c r="G24" s="494"/>
      <c r="I24" s="140"/>
      <c r="J24" s="140"/>
      <c r="K24" s="140"/>
      <c r="L24" s="140"/>
      <c r="M24" s="140"/>
    </row>
    <row r="25" customFormat="false" ht="15.75" hidden="false" customHeight="true" outlineLevel="0" collapsed="false">
      <c r="B25" s="493" t="s">
        <v>113</v>
      </c>
      <c r="C25" s="494"/>
      <c r="D25" s="494"/>
      <c r="E25" s="494"/>
      <c r="F25" s="494"/>
      <c r="G25" s="494"/>
      <c r="I25" s="140"/>
      <c r="J25" s="140"/>
      <c r="K25" s="140"/>
      <c r="L25" s="140"/>
      <c r="M25" s="140"/>
    </row>
    <row r="26" customFormat="false" ht="15.75" hidden="false" customHeight="true" outlineLevel="0" collapsed="false">
      <c r="B26" s="303"/>
      <c r="C26" s="182"/>
      <c r="D26" s="182"/>
      <c r="E26" s="492"/>
      <c r="F26" s="182"/>
      <c r="G26" s="182"/>
      <c r="I26" s="140"/>
      <c r="J26" s="140"/>
      <c r="K26" s="140"/>
      <c r="L26" s="140"/>
      <c r="M26" s="140"/>
    </row>
    <row r="27" customFormat="false" ht="15.75" hidden="false" customHeight="true" outlineLevel="0" collapsed="false">
      <c r="B27" s="303" t="s">
        <v>522</v>
      </c>
      <c r="C27" s="182" t="n">
        <f aca="false">SUM(C28:C29)</f>
        <v>0</v>
      </c>
      <c r="D27" s="182" t="n">
        <f aca="false">SUM(D28:D29)</f>
        <v>0</v>
      </c>
      <c r="E27" s="182" t="n">
        <f aca="false">SUM(E28:E29)</f>
        <v>0</v>
      </c>
      <c r="F27" s="182" t="n">
        <f aca="false">SUM(F28:F29)</f>
        <v>0</v>
      </c>
      <c r="G27" s="182" t="n">
        <f aca="false">SUM(G28:G29)</f>
        <v>0</v>
      </c>
      <c r="I27" s="140"/>
      <c r="J27" s="140"/>
      <c r="K27" s="140"/>
      <c r="L27" s="140"/>
      <c r="M27" s="140"/>
    </row>
    <row r="28" customFormat="false" ht="15.75" hidden="false" customHeight="true" outlineLevel="0" collapsed="false">
      <c r="B28" s="493" t="s">
        <v>523</v>
      </c>
      <c r="C28" s="494"/>
      <c r="D28" s="494"/>
      <c r="E28" s="494"/>
      <c r="F28" s="494"/>
      <c r="G28" s="494"/>
      <c r="I28" s="140"/>
      <c r="J28" s="140"/>
      <c r="K28" s="140"/>
      <c r="L28" s="140"/>
      <c r="M28" s="140"/>
    </row>
    <row r="29" customFormat="false" ht="15.75" hidden="false" customHeight="true" outlineLevel="0" collapsed="false">
      <c r="B29" s="493" t="s">
        <v>524</v>
      </c>
      <c r="C29" s="494"/>
      <c r="D29" s="494"/>
      <c r="E29" s="494"/>
      <c r="F29" s="494"/>
      <c r="G29" s="494"/>
      <c r="I29" s="140"/>
      <c r="J29" s="140"/>
      <c r="K29" s="140"/>
      <c r="L29" s="140"/>
      <c r="M29" s="140"/>
      <c r="Q29" s="108"/>
    </row>
    <row r="30" customFormat="false" ht="15.75" hidden="false" customHeight="true" outlineLevel="0" collapsed="false">
      <c r="B30" s="303"/>
      <c r="C30" s="182"/>
      <c r="D30" s="182"/>
      <c r="E30" s="492"/>
      <c r="F30" s="182"/>
      <c r="G30" s="182"/>
      <c r="I30" s="140"/>
      <c r="J30" s="140"/>
      <c r="K30" s="140"/>
      <c r="L30" s="140"/>
      <c r="M30" s="140"/>
      <c r="Q30" s="495"/>
    </row>
    <row r="31" customFormat="false" ht="15.75" hidden="false" customHeight="true" outlineLevel="0" collapsed="false">
      <c r="B31" s="303" t="s">
        <v>214</v>
      </c>
      <c r="C31" s="182" t="n">
        <f aca="false">SUM(C32:C35)</f>
        <v>0</v>
      </c>
      <c r="D31" s="182" t="n">
        <f aca="false">SUM(D32:D35)</f>
        <v>0</v>
      </c>
      <c r="E31" s="182" t="n">
        <f aca="false">SUM(E32:E35)</f>
        <v>0</v>
      </c>
      <c r="F31" s="182" t="n">
        <f aca="false">SUM(F32:F35)</f>
        <v>0</v>
      </c>
      <c r="G31" s="182" t="n">
        <f aca="false">SUM(G32:G35)</f>
        <v>0</v>
      </c>
      <c r="I31" s="140"/>
      <c r="J31" s="140"/>
      <c r="K31" s="140"/>
      <c r="L31" s="140"/>
      <c r="M31" s="140"/>
      <c r="Q31" s="495"/>
    </row>
    <row r="32" customFormat="false" ht="15.75" hidden="false" customHeight="true" outlineLevel="0" collapsed="false">
      <c r="B32" s="493" t="s">
        <v>525</v>
      </c>
      <c r="C32" s="179" t="n">
        <f aca="false">'BP Investimenti'!$G$87</f>
        <v>0</v>
      </c>
      <c r="D32" s="179" t="n">
        <f aca="false">'BP Investimenti'!$G$87</f>
        <v>0</v>
      </c>
      <c r="E32" s="179" t="n">
        <f aca="false">'BP Investimenti'!$G$87</f>
        <v>0</v>
      </c>
      <c r="F32" s="179" t="n">
        <f aca="false">'BP Investimenti'!$G$87</f>
        <v>0</v>
      </c>
      <c r="G32" s="179" t="n">
        <f aca="false">'BP Investimenti'!$G$87</f>
        <v>0</v>
      </c>
      <c r="I32" s="140"/>
      <c r="J32" s="140"/>
      <c r="K32" s="140"/>
      <c r="L32" s="140"/>
      <c r="M32" s="140"/>
      <c r="Q32" s="495"/>
    </row>
    <row r="33" customFormat="false" ht="15.75" hidden="false" customHeight="true" outlineLevel="0" collapsed="false">
      <c r="B33" s="493" t="s">
        <v>526</v>
      </c>
      <c r="C33" s="179" t="n">
        <f aca="false">'BP Investimenti'!$G$88</f>
        <v>0</v>
      </c>
      <c r="D33" s="179" t="n">
        <f aca="false">'BP Investimenti'!$G$88</f>
        <v>0</v>
      </c>
      <c r="E33" s="179" t="n">
        <f aca="false">'BP Investimenti'!$G$88</f>
        <v>0</v>
      </c>
      <c r="F33" s="179" t="n">
        <f aca="false">'BP Investimenti'!$G$88</f>
        <v>0</v>
      </c>
      <c r="G33" s="179" t="n">
        <f aca="false">'BP Investimenti'!$G$88</f>
        <v>0</v>
      </c>
      <c r="I33" s="140"/>
      <c r="J33" s="140"/>
      <c r="K33" s="140"/>
      <c r="L33" s="140"/>
      <c r="M33" s="140"/>
    </row>
    <row r="34" customFormat="false" ht="15.75" hidden="false" customHeight="true" outlineLevel="0" collapsed="false">
      <c r="B34" s="493" t="s">
        <v>527</v>
      </c>
      <c r="C34" s="179" t="n">
        <f aca="false">'BP Investimenti'!$G$89</f>
        <v>0</v>
      </c>
      <c r="D34" s="179" t="n">
        <f aca="false">'BP Investimenti'!$G$89</f>
        <v>0</v>
      </c>
      <c r="E34" s="179" t="n">
        <f aca="false">'BP Investimenti'!$G$89</f>
        <v>0</v>
      </c>
      <c r="F34" s="179" t="n">
        <f aca="false">'BP Investimenti'!$G$89</f>
        <v>0</v>
      </c>
      <c r="G34" s="179" t="n">
        <f aca="false">'BP Investimenti'!$G$89</f>
        <v>0</v>
      </c>
      <c r="I34" s="140"/>
      <c r="J34" s="140"/>
      <c r="K34" s="140"/>
      <c r="L34" s="140"/>
      <c r="M34" s="140"/>
    </row>
    <row r="35" customFormat="false" ht="15.75" hidden="false" customHeight="true" outlineLevel="0" collapsed="false">
      <c r="B35" s="493" t="s">
        <v>528</v>
      </c>
      <c r="C35" s="494"/>
      <c r="D35" s="494"/>
      <c r="E35" s="494"/>
      <c r="F35" s="494"/>
      <c r="G35" s="494"/>
      <c r="Q35" s="108"/>
    </row>
    <row r="36" customFormat="false" ht="15.75" hidden="false" customHeight="true" outlineLevel="0" collapsed="false">
      <c r="B36" s="493"/>
      <c r="C36" s="182"/>
      <c r="D36" s="182"/>
      <c r="E36" s="492"/>
      <c r="F36" s="182"/>
      <c r="G36" s="182"/>
      <c r="Q36" s="108"/>
    </row>
    <row r="37" customFormat="false" ht="15.75" hidden="false" customHeight="true" outlineLevel="0" collapsed="false">
      <c r="B37" s="303" t="s">
        <v>529</v>
      </c>
      <c r="C37" s="182" t="n">
        <f aca="false">SUM(C38)</f>
        <v>0</v>
      </c>
      <c r="D37" s="182" t="n">
        <f aca="false">SUM(D38)</f>
        <v>0</v>
      </c>
      <c r="E37" s="182" t="n">
        <f aca="false">SUM(E38)</f>
        <v>0</v>
      </c>
      <c r="F37" s="182" t="n">
        <f aca="false">SUM(F38)</f>
        <v>0</v>
      </c>
      <c r="G37" s="182" t="n">
        <f aca="false">SUM(G38)</f>
        <v>0</v>
      </c>
      <c r="Q37" s="495"/>
    </row>
    <row r="38" customFormat="false" ht="15.75" hidden="false" customHeight="true" outlineLevel="0" collapsed="false">
      <c r="B38" s="493" t="s">
        <v>530</v>
      </c>
      <c r="C38" s="494"/>
      <c r="D38" s="494"/>
      <c r="E38" s="494"/>
      <c r="F38" s="494"/>
      <c r="G38" s="494"/>
      <c r="Q38" s="495"/>
    </row>
    <row r="39" customFormat="false" ht="15.75" hidden="false" customHeight="true" outlineLevel="0" collapsed="false">
      <c r="B39" s="303"/>
      <c r="C39" s="182"/>
      <c r="D39" s="182"/>
      <c r="E39" s="492"/>
      <c r="F39" s="182"/>
      <c r="G39" s="182"/>
      <c r="Q39" s="495"/>
    </row>
    <row r="40" customFormat="false" ht="15.75" hidden="false" customHeight="true" outlineLevel="0" collapsed="false">
      <c r="B40" s="303"/>
      <c r="C40" s="182"/>
      <c r="D40" s="182"/>
      <c r="E40" s="492"/>
      <c r="F40" s="182"/>
      <c r="G40" s="182"/>
      <c r="Q40" s="495"/>
    </row>
    <row r="41" customFormat="false" ht="15.75" hidden="false" customHeight="true" outlineLevel="0" collapsed="false">
      <c r="B41" s="492" t="s">
        <v>506</v>
      </c>
      <c r="C41" s="496" t="n">
        <f aca="false">C7+C14+C22+C27+C31+C37</f>
        <v>0</v>
      </c>
      <c r="D41" s="496" t="n">
        <f aca="false">D7+D14+D22+D27+D31+D37</f>
        <v>0</v>
      </c>
      <c r="E41" s="496" t="n">
        <f aca="false">E7+E14+E22+E27+E31+E37</f>
        <v>0</v>
      </c>
      <c r="F41" s="496" t="n">
        <f aca="false">F7+F14+F22+F27+F31+F37</f>
        <v>0</v>
      </c>
      <c r="G41" s="496" t="n">
        <f aca="false">G7+G14+G22+G27+G31+G37</f>
        <v>0</v>
      </c>
      <c r="Q41" s="495"/>
    </row>
    <row r="42" customFormat="false" ht="15" hidden="false" customHeight="false" outlineLevel="0" collapsed="false">
      <c r="B42" s="497"/>
      <c r="C42" s="498"/>
      <c r="D42" s="498"/>
      <c r="E42" s="498"/>
      <c r="F42" s="498"/>
      <c r="G42" s="498"/>
      <c r="Q42" s="495"/>
    </row>
    <row r="43" customFormat="false" ht="23.25" hidden="false" customHeight="true" outlineLevel="0" collapsed="false">
      <c r="B43" s="490" t="s">
        <v>531</v>
      </c>
      <c r="C43" s="490"/>
      <c r="D43" s="490"/>
      <c r="E43" s="490"/>
      <c r="F43" s="490"/>
      <c r="G43" s="490"/>
      <c r="I43" s="499" t="s">
        <v>532</v>
      </c>
      <c r="J43" s="499"/>
      <c r="K43" s="499"/>
      <c r="L43" s="499"/>
      <c r="M43" s="499"/>
      <c r="N43" s="499"/>
      <c r="O43" s="499"/>
      <c r="P43" s="499"/>
      <c r="Q43" s="499"/>
    </row>
    <row r="44" customFormat="false" ht="15.75" hidden="false" customHeight="true" outlineLevel="0" collapsed="false">
      <c r="B44" s="497"/>
      <c r="C44" s="498"/>
      <c r="D44" s="498"/>
      <c r="E44" s="498"/>
      <c r="F44" s="498"/>
      <c r="G44" s="498"/>
      <c r="I44" s="499"/>
      <c r="J44" s="499"/>
      <c r="K44" s="499"/>
      <c r="L44" s="499"/>
      <c r="M44" s="499"/>
      <c r="N44" s="499"/>
      <c r="O44" s="499"/>
      <c r="P44" s="499"/>
      <c r="Q44" s="499"/>
    </row>
    <row r="45" customFormat="false" ht="15" hidden="false" customHeight="true" outlineLevel="0" collapsed="false">
      <c r="B45" s="306" t="s">
        <v>533</v>
      </c>
      <c r="C45" s="307" t="s">
        <v>370</v>
      </c>
      <c r="D45" s="307" t="s">
        <v>371</v>
      </c>
      <c r="E45" s="306" t="s">
        <v>372</v>
      </c>
      <c r="F45" s="307" t="s">
        <v>373</v>
      </c>
      <c r="G45" s="307" t="s">
        <v>374</v>
      </c>
      <c r="I45" s="499"/>
      <c r="J45" s="499"/>
      <c r="K45" s="499"/>
      <c r="L45" s="499"/>
      <c r="M45" s="499"/>
      <c r="N45" s="499"/>
      <c r="O45" s="499"/>
      <c r="P45" s="499"/>
      <c r="Q45" s="499"/>
    </row>
    <row r="46" customFormat="false" ht="15" hidden="false" customHeight="true" outlineLevel="0" collapsed="false">
      <c r="B46" s="303"/>
      <c r="C46" s="196"/>
      <c r="D46" s="196"/>
      <c r="E46" s="303"/>
      <c r="F46" s="196"/>
      <c r="G46" s="196"/>
      <c r="I46" s="499"/>
      <c r="J46" s="499"/>
      <c r="K46" s="499"/>
      <c r="L46" s="499"/>
      <c r="M46" s="499"/>
      <c r="N46" s="499"/>
      <c r="O46" s="499"/>
      <c r="P46" s="499"/>
      <c r="Q46" s="499"/>
    </row>
    <row r="47" customFormat="false" ht="15" hidden="false" customHeight="true" outlineLevel="0" collapsed="false">
      <c r="B47" s="303" t="s">
        <v>534</v>
      </c>
      <c r="C47" s="500"/>
      <c r="D47" s="500"/>
      <c r="E47" s="500"/>
      <c r="F47" s="500"/>
      <c r="G47" s="500"/>
      <c r="I47" s="499"/>
      <c r="J47" s="499"/>
      <c r="K47" s="499"/>
      <c r="L47" s="499"/>
      <c r="M47" s="499"/>
      <c r="N47" s="499"/>
      <c r="O47" s="499"/>
      <c r="P47" s="499"/>
      <c r="Q47" s="499"/>
    </row>
    <row r="48" customFormat="false" ht="15" hidden="false" customHeight="true" outlineLevel="0" collapsed="false">
      <c r="B48" s="303" t="s">
        <v>535</v>
      </c>
      <c r="C48" s="500"/>
      <c r="D48" s="500"/>
      <c r="E48" s="500"/>
      <c r="F48" s="500"/>
      <c r="G48" s="500"/>
      <c r="I48" s="499"/>
      <c r="J48" s="499"/>
      <c r="K48" s="499"/>
      <c r="L48" s="499"/>
      <c r="M48" s="499"/>
      <c r="N48" s="499"/>
      <c r="O48" s="499"/>
      <c r="P48" s="499"/>
      <c r="Q48" s="499"/>
    </row>
    <row r="49" customFormat="false" ht="15" hidden="false" customHeight="true" outlineLevel="0" collapsed="false">
      <c r="B49" s="303" t="s">
        <v>536</v>
      </c>
      <c r="C49" s="500"/>
      <c r="D49" s="500"/>
      <c r="E49" s="500"/>
      <c r="F49" s="500"/>
      <c r="G49" s="500"/>
      <c r="I49" s="499"/>
      <c r="J49" s="499"/>
      <c r="K49" s="499"/>
      <c r="L49" s="499"/>
      <c r="M49" s="499"/>
      <c r="N49" s="499"/>
      <c r="O49" s="499"/>
      <c r="P49" s="499"/>
      <c r="Q49" s="499"/>
    </row>
    <row r="50" customFormat="false" ht="15" hidden="false" customHeight="true" outlineLevel="0" collapsed="false">
      <c r="B50" s="303" t="s">
        <v>537</v>
      </c>
      <c r="C50" s="500"/>
      <c r="D50" s="500"/>
      <c r="E50" s="500"/>
      <c r="F50" s="500"/>
      <c r="G50" s="500"/>
      <c r="I50" s="499"/>
      <c r="J50" s="499"/>
      <c r="K50" s="499"/>
      <c r="L50" s="499"/>
      <c r="M50" s="499"/>
      <c r="N50" s="499"/>
      <c r="O50" s="499"/>
      <c r="P50" s="499"/>
      <c r="Q50" s="499"/>
    </row>
    <row r="51" customFormat="false" ht="15" hidden="false" customHeight="true" outlineLevel="0" collapsed="false">
      <c r="B51" s="303" t="s">
        <v>538</v>
      </c>
      <c r="C51" s="500"/>
      <c r="D51" s="500"/>
      <c r="E51" s="500"/>
      <c r="F51" s="500"/>
      <c r="G51" s="500"/>
      <c r="I51" s="499"/>
      <c r="J51" s="499"/>
      <c r="K51" s="499"/>
      <c r="L51" s="499"/>
      <c r="M51" s="499"/>
      <c r="N51" s="499"/>
      <c r="O51" s="499"/>
      <c r="P51" s="499"/>
      <c r="Q51" s="499"/>
    </row>
    <row r="52" customFormat="false" ht="15.75" hidden="false" customHeight="true" outlineLevel="0" collapsed="false">
      <c r="B52" s="303" t="s">
        <v>539</v>
      </c>
      <c r="C52" s="500"/>
      <c r="D52" s="500"/>
      <c r="E52" s="500"/>
      <c r="F52" s="500"/>
      <c r="G52" s="500"/>
      <c r="I52" s="499"/>
      <c r="J52" s="499"/>
      <c r="K52" s="499"/>
      <c r="L52" s="499"/>
      <c r="M52" s="499"/>
      <c r="N52" s="499"/>
      <c r="O52" s="499"/>
      <c r="P52" s="499"/>
      <c r="Q52" s="499"/>
    </row>
    <row r="53" customFormat="false" ht="15.75" hidden="false" customHeight="true" outlineLevel="0" collapsed="false">
      <c r="B53" s="303"/>
      <c r="C53" s="196"/>
      <c r="D53" s="196"/>
      <c r="E53" s="303"/>
      <c r="F53" s="196"/>
      <c r="G53" s="196"/>
      <c r="I53" s="499"/>
      <c r="J53" s="499"/>
      <c r="K53" s="499"/>
      <c r="L53" s="499"/>
      <c r="M53" s="499"/>
      <c r="N53" s="499"/>
      <c r="O53" s="499"/>
      <c r="P53" s="499"/>
      <c r="Q53" s="499"/>
    </row>
    <row r="54" customFormat="false" ht="15.75" hidden="false" customHeight="true" outlineLevel="0" collapsed="false">
      <c r="B54" s="306" t="s">
        <v>506</v>
      </c>
      <c r="C54" s="307" t="n">
        <f aca="false">SUM(C47:C52)</f>
        <v>0</v>
      </c>
      <c r="D54" s="307" t="n">
        <f aca="false">SUM(D47:D52)</f>
        <v>0</v>
      </c>
      <c r="E54" s="306" t="n">
        <f aca="false">SUM(E47:E52)</f>
        <v>0</v>
      </c>
      <c r="F54" s="307" t="n">
        <f aca="false">SUM(F47:F52)</f>
        <v>0</v>
      </c>
      <c r="G54" s="307" t="n">
        <f aca="false">SUM(G47:G52)</f>
        <v>0</v>
      </c>
      <c r="I54" s="499"/>
      <c r="J54" s="499"/>
      <c r="K54" s="499"/>
      <c r="L54" s="499"/>
      <c r="M54" s="499"/>
      <c r="N54" s="499"/>
      <c r="O54" s="499"/>
      <c r="P54" s="499"/>
      <c r="Q54" s="499"/>
    </row>
    <row r="55" customFormat="false" ht="15.75" hidden="false" customHeight="true" outlineLevel="0" collapsed="false">
      <c r="B55" s="501"/>
      <c r="C55" s="498"/>
      <c r="D55" s="498"/>
      <c r="E55" s="498"/>
      <c r="F55" s="498"/>
      <c r="G55" s="498"/>
      <c r="I55" s="499"/>
      <c r="J55" s="499"/>
      <c r="K55" s="499"/>
      <c r="L55" s="499"/>
      <c r="M55" s="499"/>
      <c r="N55" s="499"/>
      <c r="O55" s="499"/>
      <c r="P55" s="499"/>
      <c r="Q55" s="499"/>
    </row>
    <row r="56" customFormat="false" ht="15" hidden="false" customHeight="false" outlineLevel="0" collapsed="false">
      <c r="B56" s="497"/>
      <c r="C56" s="498"/>
      <c r="D56" s="498"/>
      <c r="E56" s="498"/>
      <c r="F56" s="498"/>
      <c r="G56" s="498"/>
    </row>
    <row r="57" customFormat="false" ht="23.25" hidden="false" customHeight="true" outlineLevel="0" collapsed="false">
      <c r="B57" s="91" t="s">
        <v>540</v>
      </c>
      <c r="C57" s="91"/>
      <c r="D57" s="91"/>
      <c r="E57" s="91"/>
      <c r="F57" s="497"/>
      <c r="G57" s="497"/>
      <c r="I57" s="140" t="s">
        <v>541</v>
      </c>
      <c r="J57" s="140"/>
      <c r="K57" s="140"/>
      <c r="L57" s="140"/>
      <c r="M57" s="140"/>
      <c r="N57" s="140"/>
      <c r="O57" s="140"/>
      <c r="P57" s="140"/>
      <c r="Q57" s="140"/>
    </row>
    <row r="58" customFormat="false" ht="13.5" hidden="false" customHeight="true" outlineLevel="0" collapsed="false">
      <c r="B58" s="502"/>
      <c r="C58" s="503"/>
      <c r="D58" s="504"/>
      <c r="E58" s="505"/>
      <c r="F58" s="506"/>
      <c r="G58" s="507"/>
      <c r="I58" s="140"/>
      <c r="J58" s="140"/>
      <c r="K58" s="140"/>
      <c r="L58" s="140"/>
      <c r="M58" s="140"/>
      <c r="N58" s="140"/>
      <c r="O58" s="140"/>
      <c r="P58" s="140"/>
      <c r="Q58" s="140"/>
    </row>
    <row r="59" customFormat="false" ht="13.5" hidden="false" customHeight="true" outlineLevel="0" collapsed="false">
      <c r="B59" s="508" t="s">
        <v>542</v>
      </c>
      <c r="C59" s="509"/>
      <c r="D59" s="504"/>
      <c r="E59" s="505"/>
      <c r="F59" s="506"/>
      <c r="G59" s="507"/>
      <c r="I59" s="140"/>
      <c r="J59" s="140"/>
      <c r="K59" s="140"/>
      <c r="L59" s="140"/>
      <c r="M59" s="140"/>
      <c r="N59" s="140"/>
      <c r="O59" s="140"/>
      <c r="P59" s="140"/>
      <c r="Q59" s="140"/>
    </row>
    <row r="60" customFormat="false" ht="13.5" hidden="false" customHeight="true" outlineLevel="0" collapsed="false">
      <c r="B60" s="508" t="s">
        <v>543</v>
      </c>
      <c r="C60" s="509"/>
      <c r="D60" s="504"/>
      <c r="E60" s="505"/>
      <c r="F60" s="506"/>
      <c r="G60" s="507"/>
      <c r="I60" s="140"/>
      <c r="J60" s="140"/>
      <c r="K60" s="140"/>
      <c r="L60" s="140"/>
      <c r="M60" s="140"/>
      <c r="N60" s="140"/>
      <c r="O60" s="140"/>
      <c r="P60" s="140"/>
      <c r="Q60" s="140"/>
    </row>
    <row r="61" customFormat="false" ht="13.5" hidden="false" customHeight="true" outlineLevel="0" collapsed="false">
      <c r="B61" s="502"/>
      <c r="C61" s="503"/>
      <c r="D61" s="504"/>
      <c r="E61" s="505"/>
      <c r="F61" s="506"/>
      <c r="G61" s="507"/>
      <c r="I61" s="140"/>
      <c r="J61" s="140"/>
      <c r="K61" s="140"/>
      <c r="L61" s="140"/>
      <c r="M61" s="140"/>
      <c r="N61" s="140"/>
      <c r="O61" s="140"/>
      <c r="P61" s="140"/>
      <c r="Q61" s="140"/>
    </row>
    <row r="62" customFormat="false" ht="13.5" hidden="false" customHeight="true" outlineLevel="0" collapsed="false">
      <c r="B62" s="510"/>
      <c r="C62" s="255" t="str">
        <f aca="false">C45</f>
        <v>Esercizio 1</v>
      </c>
      <c r="D62" s="255" t="str">
        <f aca="false">D45</f>
        <v>Esercizio 2</v>
      </c>
      <c r="E62" s="255" t="str">
        <f aca="false">E45</f>
        <v>Esercizio 3</v>
      </c>
      <c r="F62" s="255" t="str">
        <f aca="false">F45</f>
        <v>Esercizio 4</v>
      </c>
      <c r="G62" s="255" t="str">
        <f aca="false">G45</f>
        <v>Esercizio 5</v>
      </c>
      <c r="I62" s="140"/>
      <c r="J62" s="140"/>
      <c r="K62" s="140"/>
      <c r="L62" s="140"/>
      <c r="M62" s="140"/>
      <c r="N62" s="140"/>
      <c r="O62" s="140"/>
      <c r="P62" s="140"/>
      <c r="Q62" s="140"/>
    </row>
    <row r="63" customFormat="false" ht="13.5" hidden="false" customHeight="true" outlineLevel="0" collapsed="false">
      <c r="B63" s="511" t="s">
        <v>544</v>
      </c>
      <c r="C63" s="512" t="n">
        <f aca="false">'BP Conto Economico'!C5*'BP Costi Fissi e Scorte'!$C$59/360</f>
        <v>0</v>
      </c>
      <c r="D63" s="512" t="n">
        <f aca="false">'BP Conto Economico'!D5*'BP Costi Fissi e Scorte'!$C$59/360</f>
        <v>0</v>
      </c>
      <c r="E63" s="512" t="n">
        <f aca="false">'BP Conto Economico'!E5*'BP Costi Fissi e Scorte'!$C$59/360</f>
        <v>0</v>
      </c>
      <c r="F63" s="512" t="n">
        <f aca="false">'BP Conto Economico'!F5*'BP Costi Fissi e Scorte'!$C$59/360</f>
        <v>0</v>
      </c>
      <c r="G63" s="512" t="n">
        <f aca="false">'BP Conto Economico'!G5*'BP Costi Fissi e Scorte'!$C$59/360</f>
        <v>0</v>
      </c>
      <c r="I63" s="140"/>
      <c r="J63" s="140"/>
      <c r="K63" s="140"/>
      <c r="L63" s="140"/>
      <c r="M63" s="140"/>
      <c r="N63" s="140"/>
      <c r="O63" s="140"/>
      <c r="P63" s="140"/>
      <c r="Q63" s="140"/>
    </row>
    <row r="64" customFormat="false" ht="13.5" hidden="false" customHeight="true" outlineLevel="0" collapsed="false">
      <c r="B64" s="511" t="s">
        <v>545</v>
      </c>
      <c r="C64" s="512" t="n">
        <f aca="false">C54</f>
        <v>0</v>
      </c>
      <c r="D64" s="512" t="n">
        <f aca="false">D54</f>
        <v>0</v>
      </c>
      <c r="E64" s="512" t="n">
        <f aca="false">E54</f>
        <v>0</v>
      </c>
      <c r="F64" s="512" t="n">
        <f aca="false">F54</f>
        <v>0</v>
      </c>
      <c r="G64" s="512" t="n">
        <f aca="false">G54</f>
        <v>0</v>
      </c>
      <c r="I64" s="140"/>
      <c r="J64" s="140"/>
      <c r="K64" s="140"/>
      <c r="L64" s="140"/>
      <c r="M64" s="140"/>
      <c r="N64" s="140"/>
      <c r="O64" s="140"/>
      <c r="P64" s="140"/>
      <c r="Q64" s="140"/>
    </row>
    <row r="65" customFormat="false" ht="13.5" hidden="false" customHeight="true" outlineLevel="0" collapsed="false">
      <c r="B65" s="511" t="s">
        <v>546</v>
      </c>
      <c r="C65" s="512" t="n">
        <f aca="false">('BP Conto Economico'!C12+'BP Conto Economico'!C15+'BP Conto Economico'!C16+'BP Conto Economico'!C17+'BP Conto Economico'!C19)*'BP Costi Fissi e Scorte'!$C$60/360</f>
        <v>0</v>
      </c>
      <c r="D65" s="512" t="n">
        <f aca="false">('BP Conto Economico'!D12+'BP Conto Economico'!D15+'BP Conto Economico'!D16+'BP Conto Economico'!D17+'BP Conto Economico'!D19)*'BP Costi Fissi e Scorte'!$C$60/360</f>
        <v>0</v>
      </c>
      <c r="E65" s="512" t="n">
        <f aca="false">('BP Conto Economico'!E12+'BP Conto Economico'!E15+'BP Conto Economico'!E16+'BP Conto Economico'!E17+'BP Conto Economico'!E19)*'BP Costi Fissi e Scorte'!$C$60/360</f>
        <v>0</v>
      </c>
      <c r="F65" s="512" t="n">
        <f aca="false">('BP Conto Economico'!F12+'BP Conto Economico'!F15+'BP Conto Economico'!F16+'BP Conto Economico'!F17+'BP Conto Economico'!F19)*'BP Costi Fissi e Scorte'!$C$60/360</f>
        <v>0</v>
      </c>
      <c r="G65" s="512" t="n">
        <f aca="false">('BP Conto Economico'!G12+'BP Conto Economico'!G15+'BP Conto Economico'!G16+'BP Conto Economico'!G17+'BP Conto Economico'!G19)*'BP Costi Fissi e Scorte'!$C$60/360</f>
        <v>0</v>
      </c>
      <c r="I65" s="140"/>
      <c r="J65" s="140"/>
      <c r="K65" s="140"/>
      <c r="L65" s="140"/>
      <c r="M65" s="140"/>
      <c r="N65" s="140"/>
      <c r="O65" s="140"/>
      <c r="P65" s="140"/>
      <c r="Q65" s="140"/>
    </row>
    <row r="66" customFormat="false" ht="13.5" hidden="false" customHeight="true" outlineLevel="0" collapsed="false">
      <c r="B66" s="513"/>
      <c r="C66" s="260"/>
      <c r="D66" s="260"/>
      <c r="E66" s="260"/>
      <c r="F66" s="260"/>
      <c r="G66" s="260"/>
      <c r="I66" s="140"/>
      <c r="J66" s="140"/>
      <c r="K66" s="140"/>
      <c r="L66" s="140"/>
      <c r="M66" s="140"/>
      <c r="N66" s="140"/>
      <c r="O66" s="140"/>
      <c r="P66" s="140"/>
      <c r="Q66" s="140"/>
    </row>
    <row r="67" customFormat="false" ht="13.5" hidden="false" customHeight="true" outlineLevel="0" collapsed="false">
      <c r="B67" s="513" t="s">
        <v>547</v>
      </c>
      <c r="C67" s="514" t="n">
        <f aca="false">C63+C64-C65</f>
        <v>0</v>
      </c>
      <c r="D67" s="514" t="n">
        <f aca="false">D63+D64-D65</f>
        <v>0</v>
      </c>
      <c r="E67" s="514" t="n">
        <f aca="false">E63+E64-E65</f>
        <v>0</v>
      </c>
      <c r="F67" s="514" t="n">
        <f aca="false">F63+F64-F65</f>
        <v>0</v>
      </c>
      <c r="G67" s="514" t="n">
        <f aca="false">G63+G64-G65</f>
        <v>0</v>
      </c>
      <c r="I67" s="140"/>
      <c r="J67" s="140"/>
      <c r="K67" s="140"/>
      <c r="L67" s="140"/>
      <c r="M67" s="140"/>
      <c r="N67" s="140"/>
      <c r="O67" s="140"/>
      <c r="P67" s="140"/>
      <c r="Q67" s="140"/>
    </row>
    <row r="68" customFormat="false" ht="15" hidden="false" customHeight="false" outlineLevel="0" collapsed="false">
      <c r="B68" s="495"/>
      <c r="C68" s="181"/>
      <c r="D68" s="181"/>
      <c r="E68" s="181"/>
      <c r="F68" s="181"/>
      <c r="G68" s="181"/>
      <c r="I68" s="140"/>
      <c r="J68" s="140"/>
      <c r="K68" s="140"/>
      <c r="L68" s="140"/>
      <c r="M68" s="140"/>
      <c r="N68" s="140"/>
      <c r="O68" s="140"/>
      <c r="P68" s="140"/>
      <c r="Q68" s="140"/>
    </row>
    <row r="69" customFormat="false" ht="15" hidden="false" customHeight="false" outlineLevel="0" collapsed="false">
      <c r="B69" s="495"/>
      <c r="C69" s="181"/>
      <c r="D69" s="181"/>
      <c r="E69" s="181"/>
      <c r="F69" s="181"/>
      <c r="G69" s="181"/>
      <c r="I69" s="140"/>
      <c r="J69" s="140"/>
      <c r="K69" s="140"/>
      <c r="L69" s="140"/>
      <c r="M69" s="140"/>
      <c r="N69" s="140"/>
      <c r="O69" s="140"/>
      <c r="P69" s="140"/>
      <c r="Q69" s="140"/>
    </row>
    <row r="70" customFormat="false" ht="15" hidden="false" customHeight="false" outlineLevel="0" collapsed="false">
      <c r="B70" s="495"/>
      <c r="C70" s="181"/>
      <c r="D70" s="181"/>
      <c r="E70" s="181"/>
      <c r="F70" s="181"/>
      <c r="G70" s="181"/>
      <c r="I70" s="140"/>
      <c r="J70" s="140"/>
      <c r="K70" s="140"/>
      <c r="L70" s="140"/>
      <c r="M70" s="140"/>
      <c r="N70" s="140"/>
      <c r="O70" s="140"/>
      <c r="P70" s="140"/>
      <c r="Q70" s="140"/>
    </row>
    <row r="71" customFormat="false" ht="15" hidden="false" customHeight="false" outlineLevel="0" collapsed="false">
      <c r="C71" s="181"/>
      <c r="D71" s="181"/>
      <c r="E71" s="181"/>
      <c r="F71" s="181"/>
      <c r="G71" s="181"/>
      <c r="I71" s="140"/>
      <c r="J71" s="140"/>
      <c r="K71" s="140"/>
      <c r="L71" s="140"/>
      <c r="M71" s="140"/>
      <c r="N71" s="140"/>
      <c r="O71" s="140"/>
      <c r="P71" s="140"/>
      <c r="Q71" s="140"/>
    </row>
    <row r="72" customFormat="false" ht="23.25" hidden="false" customHeight="true" outlineLevel="0" collapsed="false">
      <c r="B72" s="108"/>
      <c r="C72" s="181"/>
      <c r="D72" s="181"/>
      <c r="E72" s="181"/>
      <c r="F72" s="181"/>
      <c r="G72" s="181"/>
      <c r="I72" s="140"/>
      <c r="J72" s="140"/>
      <c r="K72" s="140"/>
      <c r="L72" s="140"/>
      <c r="M72" s="140"/>
      <c r="N72" s="140"/>
      <c r="O72" s="140"/>
      <c r="P72" s="140"/>
      <c r="Q72" s="140"/>
    </row>
    <row r="73" customFormat="false" ht="15" hidden="false" customHeight="false" outlineLevel="0" collapsed="false">
      <c r="B73" s="495"/>
      <c r="C73" s="181"/>
      <c r="D73" s="181"/>
      <c r="E73" s="181"/>
      <c r="F73" s="181"/>
      <c r="G73" s="181"/>
      <c r="I73" s="140"/>
      <c r="J73" s="140"/>
      <c r="K73" s="140"/>
      <c r="L73" s="140"/>
      <c r="M73" s="140"/>
      <c r="N73" s="140"/>
      <c r="O73" s="140"/>
      <c r="P73" s="140"/>
      <c r="Q73" s="140"/>
    </row>
    <row r="74" customFormat="false" ht="15" hidden="false" customHeight="false" outlineLevel="0" collapsed="false">
      <c r="B74" s="495"/>
      <c r="C74" s="181"/>
      <c r="D74" s="181"/>
      <c r="E74" s="181"/>
      <c r="F74" s="181"/>
      <c r="G74" s="181"/>
      <c r="I74" s="140"/>
      <c r="J74" s="140"/>
      <c r="K74" s="140"/>
      <c r="L74" s="140"/>
      <c r="M74" s="140"/>
      <c r="N74" s="140"/>
      <c r="O74" s="140"/>
      <c r="P74" s="140"/>
      <c r="Q74" s="140"/>
    </row>
    <row r="75" customFormat="false" ht="15" hidden="false" customHeight="false" outlineLevel="0" collapsed="false">
      <c r="B75" s="495"/>
      <c r="C75" s="515"/>
      <c r="D75" s="515"/>
      <c r="E75" s="515"/>
      <c r="F75" s="515"/>
      <c r="G75" s="515"/>
    </row>
    <row r="76" customFormat="false" ht="15" hidden="false" customHeight="false" outlineLevel="0" collapsed="false">
      <c r="B76" s="495"/>
    </row>
    <row r="78" customFormat="false" ht="23.25" hidden="false" customHeight="true" outlineLevel="0" collapsed="false">
      <c r="B78" s="108"/>
    </row>
    <row r="79" customFormat="false" ht="15" hidden="false" customHeight="false" outlineLevel="0" collapsed="false">
      <c r="B79" s="495"/>
    </row>
    <row r="80" customFormat="false" ht="15" hidden="false" customHeight="false" outlineLevel="0" collapsed="false">
      <c r="B80" s="495"/>
    </row>
    <row r="81" customFormat="false" ht="15" hidden="false" customHeight="false" outlineLevel="0" collapsed="false">
      <c r="B81" s="495"/>
    </row>
  </sheetData>
  <sheetProtection algorithmName="SHA-512" hashValue="AwCmUvERCvU5c3C8Lv04aNUwy/+xXKXqL0peJfr2ztfiK7pWNxTTH06Imqyh2I7DbWzEIFJEF5p1e/whbS5+ng==" saltValue="cy4tWDd5oNypX8i0I+9zuA==" spinCount="100000" sheet="true" selectLockedCells="true"/>
  <mergeCells count="6">
    <mergeCell ref="B3:G3"/>
    <mergeCell ref="I8:M34"/>
    <mergeCell ref="B43:G43"/>
    <mergeCell ref="I43:Q55"/>
    <mergeCell ref="B57:E57"/>
    <mergeCell ref="I57:Q74"/>
  </mergeCells>
  <conditionalFormatting sqref="C6:D6 C7:G7 C8:D13 F8:G13 C14:G20 C21:D21 F21:G21 C22:G25 C26:D26 F26:G26 C27:G29 C30:D30 F30:G30 C31:G35 C36:D36 F36:G36 C37:G38 C39:D40 F39:G40 C41:G41 C46:D46 F46:G46 C47:G52 C53:D53 F53:G53">
    <cfRule type="expression" priority="2" aboveAverage="0" equalAverage="0" bottom="0" percent="0" rank="0" text="" dxfId="13">
      <formula>INDEX($D$33:$I$48,ROW()-97,COLUMN()-3)="X"</formula>
    </cfRule>
  </conditionalFormatting>
  <conditionalFormatting sqref="F6:G6">
    <cfRule type="expression" priority="3" aboveAverage="0" equalAverage="0" bottom="0" percent="0" rank="0" text="" dxfId="14">
      <formula>INDEX($D$33:$I$48,ROW()-97,COLUMN()-3)="X"</formula>
    </cfRule>
  </conditionalFormatting>
  <printOptions headings="false" gridLines="false" gridLinesSet="true" horizontalCentered="false" verticalCentered="false"/>
  <pageMargins left="0.905555555555556" right="0.708333333333333" top="0.595833333333333" bottom="0.748611111111111" header="0.315277777777778" footer="0.315277777777778"/>
  <pageSetup paperSize="9" scale="100" fitToWidth="1" fitToHeight="1"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BN67"/>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selection pane="topLeft" activeCell="K58" activeCellId="0" sqref="K58"/>
    </sheetView>
  </sheetViews>
  <sheetFormatPr defaultColWidth="14.42578125" defaultRowHeight="15" customHeight="true" zeroHeight="false" outlineLevelRow="0" outlineLevelCol="0"/>
  <cols>
    <col collapsed="false" customWidth="false" hidden="false" outlineLevel="0" max="1" min="1" style="516" width="14.42"/>
    <col collapsed="false" customWidth="true" hidden="false" outlineLevel="0" max="2" min="2" style="516" width="4.57"/>
    <col collapsed="false" customWidth="true" hidden="false" outlineLevel="0" max="3" min="3" style="516" width="3.42"/>
    <col collapsed="false" customWidth="true" hidden="false" outlineLevel="0" max="4" min="4" style="516" width="17.15"/>
    <col collapsed="false" customWidth="true" hidden="false" outlineLevel="0" max="5" min="5" style="516" width="11.43"/>
    <col collapsed="false" customWidth="true" hidden="false" outlineLevel="0" max="6" min="6" style="516" width="4.86"/>
    <col collapsed="false" customWidth="true" hidden="false" outlineLevel="0" max="7" min="7" style="516" width="11.14"/>
    <col collapsed="false" customWidth="true" hidden="false" outlineLevel="0" max="12" min="8" style="516" width="14.57"/>
    <col collapsed="false" customWidth="true" hidden="false" outlineLevel="0" max="13" min="13" style="516" width="8.86"/>
    <col collapsed="false" customWidth="true" hidden="false" outlineLevel="0" max="15" min="14" style="517" width="8.86"/>
    <col collapsed="false" customWidth="true" hidden="false" outlineLevel="0" max="20" min="16" style="517" width="13.71"/>
    <col collapsed="false" customWidth="true" hidden="false" outlineLevel="0" max="29" min="21" style="517" width="8.86"/>
    <col collapsed="false" customWidth="true" hidden="false" outlineLevel="0" max="60" min="30" style="516" width="8.86"/>
    <col collapsed="false" customWidth="true" hidden="false" outlineLevel="0" max="61" min="61" style="516" width="9.14"/>
    <col collapsed="false" customWidth="true" hidden="false" outlineLevel="0" max="62" min="62" style="516" width="13.15"/>
    <col collapsed="false" customWidth="true" hidden="false" outlineLevel="0" max="63" min="63" style="516" width="15.14"/>
    <col collapsed="false" customWidth="true" hidden="false" outlineLevel="0" max="64" min="64" style="516" width="12.42"/>
    <col collapsed="false" customWidth="true" hidden="false" outlineLevel="0" max="65" min="65" style="516" width="11.43"/>
    <col collapsed="false" customWidth="true" hidden="false" outlineLevel="0" max="67" min="66" style="516" width="9.14"/>
    <col collapsed="false" customWidth="true" hidden="false" outlineLevel="0" max="72" min="68" style="516" width="8.86"/>
    <col collapsed="false" customWidth="false" hidden="false" outlineLevel="0" max="16384" min="73" style="516" width="14.42"/>
  </cols>
  <sheetData>
    <row r="2" customFormat="false" ht="15" hidden="false" customHeight="true" outlineLevel="0" collapsed="false">
      <c r="B2" s="518" t="s">
        <v>548</v>
      </c>
      <c r="C2" s="518"/>
      <c r="D2" s="518"/>
      <c r="E2" s="518"/>
      <c r="F2" s="518"/>
      <c r="G2" s="518"/>
      <c r="H2" s="518"/>
      <c r="I2" s="518"/>
      <c r="J2" s="518"/>
      <c r="K2" s="518"/>
      <c r="L2" s="518"/>
    </row>
    <row r="4" customFormat="false" ht="15" hidden="false" customHeight="true" outlineLevel="0" collapsed="false">
      <c r="C4" s="519"/>
      <c r="D4" s="519"/>
      <c r="E4" s="519"/>
      <c r="F4" s="519"/>
      <c r="G4" s="519"/>
      <c r="H4" s="519" t="s">
        <v>370</v>
      </c>
      <c r="I4" s="519" t="s">
        <v>371</v>
      </c>
      <c r="J4" s="519" t="s">
        <v>372</v>
      </c>
      <c r="K4" s="519" t="s">
        <v>373</v>
      </c>
      <c r="L4" s="519" t="s">
        <v>374</v>
      </c>
      <c r="N4" s="520" t="s">
        <v>549</v>
      </c>
      <c r="O4" s="520"/>
      <c r="P4" s="520"/>
      <c r="Q4" s="520"/>
      <c r="R4" s="520"/>
      <c r="S4" s="521"/>
      <c r="T4" s="521"/>
      <c r="U4" s="521"/>
      <c r="V4" s="521"/>
      <c r="W4" s="521"/>
    </row>
    <row r="5" customFormat="false" ht="15" hidden="false" customHeight="true" outlineLevel="0" collapsed="false">
      <c r="C5" s="522" t="s">
        <v>550</v>
      </c>
      <c r="D5" s="522"/>
      <c r="E5" s="522"/>
      <c r="F5" s="522"/>
      <c r="G5" s="522"/>
      <c r="H5" s="523" t="n">
        <f aca="false">'BP Conto Economico'!C5</f>
        <v>0</v>
      </c>
      <c r="I5" s="523" t="n">
        <f aca="false">'BP Conto Economico'!D5</f>
        <v>0</v>
      </c>
      <c r="J5" s="523" t="n">
        <f aca="false">'BP Conto Economico'!E5</f>
        <v>0</v>
      </c>
      <c r="K5" s="523" t="n">
        <f aca="false">'BP Conto Economico'!F5</f>
        <v>0</v>
      </c>
      <c r="L5" s="523" t="n">
        <f aca="false">'BP Conto Economico'!G5</f>
        <v>0</v>
      </c>
      <c r="N5" s="520"/>
      <c r="O5" s="520"/>
      <c r="P5" s="520"/>
      <c r="Q5" s="520"/>
      <c r="R5" s="520"/>
      <c r="S5" s="521"/>
      <c r="T5" s="521"/>
      <c r="U5" s="521"/>
      <c r="V5" s="521"/>
      <c r="W5" s="521"/>
    </row>
    <row r="6" customFormat="false" ht="15" hidden="false" customHeight="true" outlineLevel="0" collapsed="false">
      <c r="C6" s="524" t="s">
        <v>551</v>
      </c>
      <c r="D6" s="524"/>
      <c r="E6" s="524"/>
      <c r="F6" s="524"/>
      <c r="G6" s="524"/>
      <c r="H6" s="523" t="n">
        <f aca="false">'BP Conto Economico'!C12</f>
        <v>0</v>
      </c>
      <c r="I6" s="523" t="n">
        <f aca="false">'BP Conto Economico'!D12</f>
        <v>0</v>
      </c>
      <c r="J6" s="523" t="n">
        <f aca="false">'BP Conto Economico'!E12</f>
        <v>0</v>
      </c>
      <c r="K6" s="523" t="n">
        <f aca="false">'BP Conto Economico'!F12</f>
        <v>0</v>
      </c>
      <c r="L6" s="523" t="n">
        <f aca="false">'BP Conto Economico'!G12</f>
        <v>0</v>
      </c>
      <c r="N6" s="520"/>
      <c r="O6" s="520"/>
      <c r="P6" s="520"/>
      <c r="Q6" s="520"/>
      <c r="R6" s="520"/>
      <c r="S6" s="521"/>
      <c r="T6" s="521"/>
      <c r="U6" s="521"/>
      <c r="V6" s="521"/>
      <c r="W6" s="521"/>
    </row>
    <row r="7" customFormat="false" ht="15" hidden="false" customHeight="true" outlineLevel="0" collapsed="false">
      <c r="C7" s="525"/>
      <c r="D7" s="525"/>
      <c r="E7" s="525"/>
      <c r="F7" s="525"/>
      <c r="G7" s="525"/>
      <c r="H7" s="525"/>
      <c r="I7" s="525"/>
      <c r="J7" s="525"/>
      <c r="K7" s="525"/>
      <c r="L7" s="525"/>
      <c r="N7" s="520"/>
      <c r="O7" s="520"/>
      <c r="P7" s="520"/>
      <c r="Q7" s="520"/>
      <c r="R7" s="520"/>
      <c r="S7" s="521"/>
      <c r="T7" s="521"/>
      <c r="U7" s="521"/>
      <c r="V7" s="521"/>
      <c r="W7" s="521"/>
    </row>
    <row r="8" customFormat="false" ht="15" hidden="false" customHeight="true" outlineLevel="0" collapsed="false">
      <c r="C8" s="524" t="s">
        <v>552</v>
      </c>
      <c r="D8" s="524"/>
      <c r="E8" s="524"/>
      <c r="F8" s="524"/>
      <c r="G8" s="524"/>
      <c r="H8" s="526" t="n">
        <f aca="false">H5-H6</f>
        <v>0</v>
      </c>
      <c r="I8" s="526" t="n">
        <f aca="false">I5-I6</f>
        <v>0</v>
      </c>
      <c r="J8" s="526" t="n">
        <f aca="false">J5-J6</f>
        <v>0</v>
      </c>
      <c r="K8" s="526" t="n">
        <f aca="false">K5-K6</f>
        <v>0</v>
      </c>
      <c r="L8" s="526" t="n">
        <f aca="false">L5-L6</f>
        <v>0</v>
      </c>
      <c r="N8" s="520"/>
      <c r="O8" s="520"/>
      <c r="P8" s="520"/>
      <c r="Q8" s="520"/>
      <c r="R8" s="520"/>
      <c r="S8" s="521"/>
      <c r="T8" s="521"/>
      <c r="U8" s="521"/>
      <c r="V8" s="521"/>
      <c r="W8" s="521"/>
    </row>
    <row r="9" customFormat="false" ht="15" hidden="false" customHeight="true" outlineLevel="0" collapsed="false">
      <c r="C9" s="524" t="s">
        <v>553</v>
      </c>
      <c r="D9" s="524"/>
      <c r="E9" s="524"/>
      <c r="F9" s="524"/>
      <c r="G9" s="524"/>
      <c r="H9" s="527" t="str">
        <f aca="false">IFERROR(H8/H5,"")</f>
        <v/>
      </c>
      <c r="I9" s="527" t="str">
        <f aca="false">IFERROR(I8/I5,"")</f>
        <v/>
      </c>
      <c r="J9" s="527" t="str">
        <f aca="false">IFERROR(J8/J5,"")</f>
        <v/>
      </c>
      <c r="K9" s="527" t="str">
        <f aca="false">IFERROR(K8/K5,"")</f>
        <v/>
      </c>
      <c r="L9" s="527" t="str">
        <f aca="false">IFERROR(L8/L5,"")</f>
        <v/>
      </c>
      <c r="N9" s="520"/>
      <c r="O9" s="520"/>
      <c r="P9" s="520"/>
      <c r="Q9" s="520"/>
      <c r="R9" s="520"/>
      <c r="S9" s="521"/>
      <c r="T9" s="521"/>
      <c r="U9" s="521"/>
      <c r="V9" s="521"/>
      <c r="W9" s="521"/>
    </row>
    <row r="10" customFormat="false" ht="15" hidden="false" customHeight="true" outlineLevel="0" collapsed="false">
      <c r="N10" s="520"/>
      <c r="O10" s="520"/>
      <c r="P10" s="520"/>
      <c r="Q10" s="520"/>
      <c r="R10" s="520"/>
      <c r="S10" s="521"/>
      <c r="T10" s="521"/>
      <c r="U10" s="521"/>
      <c r="V10" s="521"/>
      <c r="W10" s="521"/>
    </row>
    <row r="11" customFormat="false" ht="22.5" hidden="false" customHeight="true" outlineLevel="0" collapsed="false">
      <c r="B11" s="518" t="s">
        <v>554</v>
      </c>
      <c r="C11" s="518"/>
      <c r="D11" s="518"/>
      <c r="E11" s="518"/>
      <c r="F11" s="518"/>
      <c r="G11" s="518"/>
      <c r="H11" s="518"/>
      <c r="I11" s="518"/>
      <c r="J11" s="518"/>
      <c r="K11" s="518"/>
      <c r="L11" s="518"/>
      <c r="N11" s="520"/>
      <c r="O11" s="520"/>
      <c r="P11" s="520"/>
      <c r="Q11" s="520"/>
      <c r="R11" s="520"/>
      <c r="S11" s="521"/>
      <c r="T11" s="521"/>
      <c r="U11" s="521"/>
      <c r="V11" s="521"/>
      <c r="W11" s="521"/>
    </row>
    <row r="12" customFormat="false" ht="12.75" hidden="true" customHeight="true" outlineLevel="0" collapsed="false">
      <c r="B12" s="528"/>
      <c r="C12" s="528"/>
      <c r="D12" s="528"/>
      <c r="E12" s="528"/>
      <c r="F12" s="528"/>
      <c r="G12" s="528"/>
      <c r="H12" s="529"/>
      <c r="I12" s="529"/>
      <c r="J12" s="529"/>
      <c r="N12" s="520"/>
      <c r="O12" s="520"/>
      <c r="P12" s="520"/>
      <c r="Q12" s="520"/>
      <c r="R12" s="520"/>
      <c r="S12" s="521"/>
      <c r="T12" s="521"/>
      <c r="U12" s="521"/>
      <c r="V12" s="521"/>
      <c r="W12" s="521"/>
    </row>
    <row r="13" customFormat="false" ht="12.75" hidden="false" customHeight="true" outlineLevel="0" collapsed="false">
      <c r="B13" s="530"/>
      <c r="C13" s="530"/>
      <c r="D13" s="530"/>
      <c r="E13" s="530"/>
      <c r="F13" s="530"/>
      <c r="G13" s="530"/>
      <c r="H13" s="530"/>
      <c r="I13" s="530"/>
      <c r="J13" s="530"/>
      <c r="N13" s="520"/>
      <c r="O13" s="520"/>
      <c r="P13" s="520"/>
      <c r="Q13" s="520"/>
      <c r="R13" s="520"/>
      <c r="S13" s="521"/>
      <c r="T13" s="521"/>
      <c r="U13" s="521"/>
      <c r="V13" s="521"/>
      <c r="W13" s="521"/>
    </row>
    <row r="14" customFormat="false" ht="12.75" hidden="false" customHeight="true" outlineLevel="0" collapsed="false">
      <c r="B14" s="528"/>
      <c r="C14" s="528"/>
      <c r="D14" s="528"/>
      <c r="E14" s="528"/>
      <c r="F14" s="528"/>
      <c r="G14" s="528"/>
      <c r="H14" s="529"/>
      <c r="I14" s="529"/>
      <c r="J14" s="529"/>
      <c r="N14" s="520"/>
      <c r="O14" s="520"/>
      <c r="P14" s="520"/>
      <c r="Q14" s="520"/>
      <c r="R14" s="520"/>
      <c r="S14" s="521"/>
      <c r="T14" s="521"/>
      <c r="U14" s="521"/>
      <c r="V14" s="521"/>
      <c r="W14" s="521"/>
    </row>
    <row r="15" customFormat="false" ht="12.75" hidden="false" customHeight="true" outlineLevel="0" collapsed="false">
      <c r="B15" s="531" t="s">
        <v>555</v>
      </c>
      <c r="C15" s="531"/>
      <c r="D15" s="531"/>
      <c r="E15" s="531"/>
      <c r="F15" s="531"/>
      <c r="G15" s="531"/>
      <c r="H15" s="519" t="s">
        <v>370</v>
      </c>
      <c r="I15" s="519" t="s">
        <v>371</v>
      </c>
      <c r="J15" s="519" t="s">
        <v>372</v>
      </c>
      <c r="K15" s="519" t="s">
        <v>373</v>
      </c>
      <c r="L15" s="519" t="s">
        <v>374</v>
      </c>
      <c r="N15" s="520"/>
      <c r="O15" s="520"/>
      <c r="P15" s="520"/>
      <c r="Q15" s="520"/>
      <c r="R15" s="520"/>
      <c r="S15" s="521"/>
      <c r="T15" s="521"/>
      <c r="U15" s="521"/>
      <c r="V15" s="521"/>
      <c r="W15" s="521"/>
    </row>
    <row r="16" customFormat="false" ht="12.75" hidden="false" customHeight="true" outlineLevel="0" collapsed="false">
      <c r="B16" s="532" t="s">
        <v>556</v>
      </c>
      <c r="C16" s="532"/>
      <c r="D16" s="533"/>
      <c r="E16" s="533"/>
      <c r="F16" s="533"/>
      <c r="G16" s="533"/>
      <c r="H16" s="532"/>
      <c r="I16" s="532"/>
      <c r="J16" s="532"/>
      <c r="K16" s="532"/>
      <c r="L16" s="532"/>
      <c r="N16" s="520"/>
      <c r="O16" s="520"/>
      <c r="P16" s="520"/>
      <c r="Q16" s="520"/>
      <c r="R16" s="520"/>
      <c r="S16" s="521"/>
      <c r="T16" s="521"/>
      <c r="U16" s="521"/>
      <c r="V16" s="521"/>
      <c r="W16" s="521"/>
      <c r="BJ16" s="534" t="s">
        <v>557</v>
      </c>
      <c r="BK16" s="534" t="s">
        <v>558</v>
      </c>
      <c r="BL16" s="534" t="s">
        <v>559</v>
      </c>
      <c r="BM16" s="534" t="s">
        <v>560</v>
      </c>
      <c r="BN16" s="535" t="s">
        <v>561</v>
      </c>
    </row>
    <row r="17" customFormat="false" ht="12.75" hidden="false" customHeight="true" outlineLevel="0" collapsed="false">
      <c r="B17" s="532" t="s">
        <v>556</v>
      </c>
      <c r="C17" s="532"/>
      <c r="D17" s="533" t="s">
        <v>509</v>
      </c>
      <c r="E17" s="533"/>
      <c r="F17" s="533"/>
      <c r="G17" s="533"/>
      <c r="H17" s="532" t="n">
        <f aca="false">'BP Costi Fissi e Scorte'!C7</f>
        <v>0</v>
      </c>
      <c r="I17" s="532" t="n">
        <f aca="false">'BP Costi Fissi e Scorte'!D7</f>
        <v>0</v>
      </c>
      <c r="J17" s="532" t="n">
        <f aca="false">'BP Costi Fissi e Scorte'!E7</f>
        <v>0</v>
      </c>
      <c r="K17" s="532" t="n">
        <f aca="false">'BP Costi Fissi e Scorte'!F7</f>
        <v>0</v>
      </c>
      <c r="L17" s="532" t="n">
        <f aca="false">'BP Costi Fissi e Scorte'!G7</f>
        <v>0</v>
      </c>
      <c r="N17" s="520"/>
      <c r="O17" s="520"/>
      <c r="P17" s="520"/>
      <c r="Q17" s="520"/>
      <c r="R17" s="520"/>
      <c r="S17" s="521"/>
      <c r="T17" s="521"/>
      <c r="U17" s="521"/>
      <c r="V17" s="521"/>
      <c r="W17" s="521"/>
      <c r="BJ17" s="536" t="n">
        <f aca="false">BJ18*0</f>
        <v>0</v>
      </c>
      <c r="BK17" s="537" t="e">
        <f aca="false">BJ17*(1-BN17)</f>
        <v>#VALUE!</v>
      </c>
      <c r="BL17" s="536" t="n">
        <f aca="false">H24</f>
        <v>0</v>
      </c>
      <c r="BM17" s="536" t="e">
        <f aca="false">BL17+BK17</f>
        <v>#VALUE!</v>
      </c>
      <c r="BN17" s="538" t="str">
        <f aca="false">H28</f>
        <v/>
      </c>
    </row>
    <row r="18" customFormat="false" ht="12.75" hidden="false" customHeight="true" outlineLevel="0" collapsed="false">
      <c r="B18" s="532" t="s">
        <v>556</v>
      </c>
      <c r="C18" s="532"/>
      <c r="D18" s="533" t="s">
        <v>513</v>
      </c>
      <c r="E18" s="533"/>
      <c r="F18" s="533"/>
      <c r="G18" s="533"/>
      <c r="H18" s="532" t="n">
        <f aca="false">'BP Costi Fissi e Scorte'!C14</f>
        <v>0</v>
      </c>
      <c r="I18" s="532" t="n">
        <f aca="false">'BP Costi Fissi e Scorte'!D14</f>
        <v>0</v>
      </c>
      <c r="J18" s="532" t="n">
        <f aca="false">'BP Costi Fissi e Scorte'!E14</f>
        <v>0</v>
      </c>
      <c r="K18" s="532" t="n">
        <f aca="false">'BP Costi Fissi e Scorte'!F14</f>
        <v>0</v>
      </c>
      <c r="L18" s="532" t="n">
        <f aca="false">'BP Costi Fissi e Scorte'!G14</f>
        <v>0</v>
      </c>
      <c r="N18" s="520"/>
      <c r="O18" s="520"/>
      <c r="P18" s="520"/>
      <c r="Q18" s="520"/>
      <c r="R18" s="520"/>
      <c r="S18" s="521"/>
      <c r="T18" s="521"/>
      <c r="U18" s="521"/>
      <c r="V18" s="521"/>
      <c r="W18" s="521"/>
      <c r="BF18" s="535" t="n">
        <v>0</v>
      </c>
      <c r="BG18" s="535" t="n">
        <v>0</v>
      </c>
      <c r="BJ18" s="536" t="n">
        <f aca="false">BJ19*0.25</f>
        <v>0</v>
      </c>
      <c r="BK18" s="537" t="e">
        <f aca="false">BJ18*(1-BN18)</f>
        <v>#VALUE!</v>
      </c>
      <c r="BL18" s="536" t="n">
        <f aca="false">H24</f>
        <v>0</v>
      </c>
      <c r="BM18" s="536" t="e">
        <f aca="false">BL18+BK18</f>
        <v>#VALUE!</v>
      </c>
      <c r="BN18" s="538" t="str">
        <f aca="false">BN17</f>
        <v/>
      </c>
    </row>
    <row r="19" customFormat="false" ht="12.75" hidden="false" customHeight="true" outlineLevel="0" collapsed="false">
      <c r="B19" s="532" t="s">
        <v>556</v>
      </c>
      <c r="C19" s="532"/>
      <c r="D19" s="533" t="s">
        <v>519</v>
      </c>
      <c r="E19" s="533"/>
      <c r="F19" s="533"/>
      <c r="G19" s="533"/>
      <c r="H19" s="532" t="n">
        <f aca="false">'BP Costi Fissi e Scorte'!C22</f>
        <v>0</v>
      </c>
      <c r="I19" s="532" t="n">
        <f aca="false">'BP Costi Fissi e Scorte'!D22</f>
        <v>0</v>
      </c>
      <c r="J19" s="532" t="n">
        <f aca="false">'BP Costi Fissi e Scorte'!E22</f>
        <v>0</v>
      </c>
      <c r="K19" s="532" t="n">
        <f aca="false">'BP Costi Fissi e Scorte'!F22</f>
        <v>0</v>
      </c>
      <c r="L19" s="532" t="n">
        <f aca="false">'BP Costi Fissi e Scorte'!G22</f>
        <v>0</v>
      </c>
      <c r="N19" s="520"/>
      <c r="O19" s="520"/>
      <c r="P19" s="520"/>
      <c r="Q19" s="520"/>
      <c r="R19" s="520"/>
      <c r="S19" s="521"/>
      <c r="T19" s="521"/>
      <c r="U19" s="521"/>
      <c r="V19" s="521"/>
      <c r="W19" s="521"/>
      <c r="X19" s="521"/>
      <c r="Y19" s="521"/>
      <c r="Z19" s="521"/>
      <c r="AA19" s="521"/>
      <c r="AB19" s="521"/>
      <c r="AC19" s="521"/>
      <c r="AD19" s="521"/>
      <c r="AE19" s="521"/>
      <c r="AF19" s="521"/>
      <c r="AG19" s="521"/>
      <c r="AH19" s="521"/>
      <c r="AI19" s="521"/>
      <c r="AJ19" s="521"/>
      <c r="AK19" s="521"/>
      <c r="BF19" s="535" t="n">
        <v>1</v>
      </c>
      <c r="BG19" s="535" t="n">
        <v>240</v>
      </c>
      <c r="BJ19" s="536" t="n">
        <f aca="false">BJ20*0.5</f>
        <v>0</v>
      </c>
      <c r="BK19" s="539" t="e">
        <f aca="false">BJ19*(1-BN19)</f>
        <v>#VALUE!</v>
      </c>
      <c r="BL19" s="536" t="n">
        <f aca="false">BL18</f>
        <v>0</v>
      </c>
      <c r="BM19" s="536" t="e">
        <f aca="false">BL19+BK19</f>
        <v>#VALUE!</v>
      </c>
      <c r="BN19" s="538" t="str">
        <f aca="false">BN18</f>
        <v/>
      </c>
    </row>
    <row r="20" customFormat="false" ht="12.75" hidden="false" customHeight="true" outlineLevel="0" collapsed="false">
      <c r="B20" s="532" t="s">
        <v>556</v>
      </c>
      <c r="C20" s="532"/>
      <c r="D20" s="533" t="s">
        <v>522</v>
      </c>
      <c r="E20" s="533"/>
      <c r="F20" s="533"/>
      <c r="G20" s="533"/>
      <c r="H20" s="532" t="n">
        <f aca="false">'BP Costi Fissi e Scorte'!C27</f>
        <v>0</v>
      </c>
      <c r="I20" s="532" t="n">
        <f aca="false">'BP Costi Fissi e Scorte'!D27</f>
        <v>0</v>
      </c>
      <c r="J20" s="532" t="n">
        <f aca="false">'BP Costi Fissi e Scorte'!E27</f>
        <v>0</v>
      </c>
      <c r="K20" s="532" t="n">
        <f aca="false">'BP Costi Fissi e Scorte'!F27</f>
        <v>0</v>
      </c>
      <c r="L20" s="532" t="n">
        <f aca="false">'BP Costi Fissi e Scorte'!G27</f>
        <v>0</v>
      </c>
      <c r="N20" s="520"/>
      <c r="O20" s="520"/>
      <c r="P20" s="520"/>
      <c r="Q20" s="520"/>
      <c r="R20" s="520"/>
      <c r="S20" s="521"/>
      <c r="T20" s="521"/>
      <c r="U20" s="521"/>
      <c r="V20" s="521"/>
      <c r="W20" s="521"/>
      <c r="X20" s="521"/>
      <c r="Y20" s="521"/>
      <c r="Z20" s="521"/>
      <c r="AA20" s="521"/>
      <c r="AB20" s="521"/>
      <c r="AC20" s="521"/>
      <c r="AD20" s="521"/>
      <c r="AE20" s="521"/>
      <c r="AF20" s="521"/>
      <c r="AG20" s="521"/>
      <c r="AH20" s="521"/>
      <c r="AI20" s="521"/>
      <c r="AJ20" s="521"/>
      <c r="AK20" s="521"/>
      <c r="BJ20" s="536" t="n">
        <f aca="false">BJ21*0.75</f>
        <v>0</v>
      </c>
      <c r="BK20" s="539" t="e">
        <f aca="false">BJ20*(1-BN20)</f>
        <v>#VALUE!</v>
      </c>
      <c r="BL20" s="536" t="n">
        <f aca="false">BL19</f>
        <v>0</v>
      </c>
      <c r="BM20" s="536" t="e">
        <f aca="false">BL20+BK20</f>
        <v>#VALUE!</v>
      </c>
      <c r="BN20" s="538" t="str">
        <f aca="false">BN19</f>
        <v/>
      </c>
    </row>
    <row r="21" customFormat="false" ht="12.75" hidden="false" customHeight="true" outlineLevel="0" collapsed="false">
      <c r="B21" s="532" t="s">
        <v>556</v>
      </c>
      <c r="C21" s="532"/>
      <c r="D21" s="533" t="s">
        <v>214</v>
      </c>
      <c r="E21" s="533"/>
      <c r="F21" s="533"/>
      <c r="G21" s="533"/>
      <c r="H21" s="532" t="n">
        <f aca="false">'BP Costi Fissi e Scorte'!C31</f>
        <v>0</v>
      </c>
      <c r="I21" s="532" t="n">
        <f aca="false">'BP Costi Fissi e Scorte'!D31</f>
        <v>0</v>
      </c>
      <c r="J21" s="532" t="n">
        <f aca="false">'BP Costi Fissi e Scorte'!E31</f>
        <v>0</v>
      </c>
      <c r="K21" s="532" t="n">
        <f aca="false">'BP Costi Fissi e Scorte'!F31</f>
        <v>0</v>
      </c>
      <c r="L21" s="532" t="n">
        <f aca="false">'BP Costi Fissi e Scorte'!G31</f>
        <v>0</v>
      </c>
      <c r="N21" s="520"/>
      <c r="O21" s="520"/>
      <c r="P21" s="520"/>
      <c r="Q21" s="520"/>
      <c r="R21" s="520"/>
      <c r="S21" s="521"/>
      <c r="T21" s="540"/>
      <c r="U21" s="521"/>
      <c r="V21" s="521"/>
      <c r="W21" s="521"/>
      <c r="X21" s="521"/>
      <c r="Y21" s="521"/>
      <c r="Z21" s="521"/>
      <c r="AA21" s="521"/>
      <c r="AB21" s="521"/>
      <c r="AC21" s="521"/>
      <c r="AD21" s="521"/>
      <c r="AE21" s="521"/>
      <c r="AF21" s="521"/>
      <c r="AG21" s="521"/>
      <c r="AH21" s="521"/>
      <c r="AI21" s="521"/>
      <c r="AJ21" s="521"/>
      <c r="AK21" s="521"/>
      <c r="BJ21" s="536" t="n">
        <f aca="false">H27</f>
        <v>0</v>
      </c>
      <c r="BK21" s="539" t="e">
        <f aca="false">BJ21*(1-BN21)</f>
        <v>#VALUE!</v>
      </c>
      <c r="BL21" s="536" t="n">
        <f aca="false">BL20</f>
        <v>0</v>
      </c>
      <c r="BM21" s="536" t="e">
        <f aca="false">BL21+BK21</f>
        <v>#VALUE!</v>
      </c>
      <c r="BN21" s="538" t="str">
        <f aca="false">BN20</f>
        <v/>
      </c>
    </row>
    <row r="22" customFormat="false" ht="12.75" hidden="false" customHeight="true" outlineLevel="0" collapsed="false">
      <c r="B22" s="532" t="s">
        <v>556</v>
      </c>
      <c r="C22" s="532"/>
      <c r="D22" s="533" t="s">
        <v>529</v>
      </c>
      <c r="E22" s="533"/>
      <c r="F22" s="533"/>
      <c r="G22" s="533"/>
      <c r="H22" s="532" t="n">
        <f aca="false">'BP Costi Fissi e Scorte'!C37</f>
        <v>0</v>
      </c>
      <c r="I22" s="532" t="n">
        <f aca="false">'BP Costi Fissi e Scorte'!D37</f>
        <v>0</v>
      </c>
      <c r="J22" s="532" t="n">
        <f aca="false">'BP Costi Fissi e Scorte'!E37</f>
        <v>0</v>
      </c>
      <c r="K22" s="532" t="n">
        <f aca="false">'BP Costi Fissi e Scorte'!F37</f>
        <v>0</v>
      </c>
      <c r="L22" s="532" t="n">
        <f aca="false">'BP Costi Fissi e Scorte'!G37</f>
        <v>0</v>
      </c>
      <c r="N22" s="520"/>
      <c r="O22" s="520"/>
      <c r="P22" s="520"/>
      <c r="Q22" s="520"/>
      <c r="R22" s="520"/>
      <c r="S22" s="521"/>
      <c r="T22" s="540"/>
      <c r="U22" s="521"/>
      <c r="V22" s="521"/>
      <c r="W22" s="521"/>
      <c r="X22" s="521"/>
      <c r="Y22" s="521"/>
      <c r="Z22" s="521"/>
      <c r="AA22" s="521"/>
      <c r="AB22" s="521"/>
      <c r="AC22" s="521"/>
      <c r="AD22" s="521"/>
      <c r="AE22" s="521"/>
      <c r="AF22" s="521"/>
      <c r="AG22" s="521"/>
      <c r="AH22" s="521"/>
      <c r="AI22" s="521"/>
      <c r="AJ22" s="521"/>
      <c r="AK22" s="521"/>
      <c r="BJ22" s="536" t="n">
        <f aca="false">BJ21*1.25</f>
        <v>0</v>
      </c>
      <c r="BK22" s="539" t="e">
        <f aca="false">BJ22*(1-BN22)</f>
        <v>#VALUE!</v>
      </c>
      <c r="BL22" s="536" t="n">
        <f aca="false">BL21</f>
        <v>0</v>
      </c>
      <c r="BM22" s="536" t="e">
        <f aca="false">BL22+BK22</f>
        <v>#VALUE!</v>
      </c>
      <c r="BN22" s="538" t="str">
        <f aca="false">BN21</f>
        <v/>
      </c>
    </row>
    <row r="23" customFormat="false" ht="12.75" hidden="false" customHeight="true" outlineLevel="0" collapsed="false">
      <c r="B23" s="541"/>
      <c r="C23" s="541"/>
      <c r="D23" s="541"/>
      <c r="E23" s="541"/>
      <c r="F23" s="541"/>
      <c r="G23" s="541"/>
      <c r="H23" s="541"/>
      <c r="I23" s="541"/>
      <c r="J23" s="541"/>
      <c r="K23" s="541"/>
      <c r="L23" s="541"/>
      <c r="N23" s="520"/>
      <c r="O23" s="520"/>
      <c r="P23" s="520"/>
      <c r="Q23" s="520"/>
      <c r="R23" s="520"/>
      <c r="S23" s="521"/>
      <c r="T23" s="521"/>
      <c r="U23" s="521"/>
      <c r="V23" s="521"/>
      <c r="W23" s="521"/>
      <c r="X23" s="521"/>
      <c r="Y23" s="521"/>
      <c r="Z23" s="521"/>
      <c r="AA23" s="521"/>
      <c r="AB23" s="521"/>
      <c r="AC23" s="521"/>
      <c r="AD23" s="521"/>
      <c r="AE23" s="521"/>
      <c r="AF23" s="521"/>
      <c r="AG23" s="521"/>
      <c r="AH23" s="521"/>
      <c r="AI23" s="521"/>
      <c r="AJ23" s="521"/>
      <c r="AK23" s="521"/>
    </row>
    <row r="24" customFormat="false" ht="12.75" hidden="false" customHeight="true" outlineLevel="0" collapsed="false">
      <c r="B24" s="542" t="s">
        <v>562</v>
      </c>
      <c r="C24" s="542"/>
      <c r="D24" s="542"/>
      <c r="E24" s="542"/>
      <c r="F24" s="542"/>
      <c r="G24" s="542"/>
      <c r="H24" s="543" t="n">
        <f aca="false">SUM(H16:H23)</f>
        <v>0</v>
      </c>
      <c r="I24" s="543" t="n">
        <f aca="false">SUM(I16:I23)</f>
        <v>0</v>
      </c>
      <c r="J24" s="543" t="n">
        <f aca="false">SUM(J16:J23)</f>
        <v>0</v>
      </c>
      <c r="K24" s="543" t="n">
        <f aca="false">SUM(K16:K23)</f>
        <v>0</v>
      </c>
      <c r="L24" s="543" t="n">
        <f aca="false">SUM(L16:L23)</f>
        <v>0</v>
      </c>
      <c r="N24" s="520"/>
      <c r="O24" s="520"/>
      <c r="P24" s="520"/>
      <c r="Q24" s="520"/>
      <c r="R24" s="520"/>
      <c r="S24" s="521"/>
      <c r="T24" s="521"/>
      <c r="U24" s="521"/>
      <c r="V24" s="521"/>
      <c r="W24" s="521"/>
      <c r="X24" s="521"/>
      <c r="Y24" s="521"/>
      <c r="Z24" s="521"/>
      <c r="AA24" s="521"/>
      <c r="AB24" s="521"/>
      <c r="AC24" s="521"/>
      <c r="AD24" s="521"/>
      <c r="AE24" s="521"/>
      <c r="AF24" s="521"/>
      <c r="AG24" s="521"/>
      <c r="AH24" s="521"/>
      <c r="AI24" s="521"/>
      <c r="AJ24" s="521"/>
      <c r="AK24" s="521"/>
    </row>
    <row r="25" customFormat="false" ht="12.75" hidden="false" customHeight="true" outlineLevel="0" collapsed="false">
      <c r="B25" s="541"/>
      <c r="C25" s="541"/>
      <c r="D25" s="541"/>
      <c r="E25" s="541"/>
      <c r="F25" s="541"/>
      <c r="G25" s="541"/>
      <c r="H25" s="541"/>
      <c r="I25" s="541"/>
      <c r="J25" s="541"/>
      <c r="K25" s="541"/>
      <c r="L25" s="541"/>
      <c r="N25" s="520"/>
      <c r="O25" s="520"/>
      <c r="P25" s="520"/>
      <c r="Q25" s="520"/>
      <c r="R25" s="520"/>
      <c r="S25" s="521"/>
      <c r="T25" s="521"/>
      <c r="U25" s="521"/>
      <c r="V25" s="521"/>
      <c r="W25" s="521"/>
      <c r="X25" s="521"/>
      <c r="Y25" s="521"/>
      <c r="Z25" s="521"/>
      <c r="AA25" s="521"/>
      <c r="AB25" s="521"/>
      <c r="AC25" s="521"/>
      <c r="AD25" s="521"/>
      <c r="AE25" s="521"/>
      <c r="AF25" s="521"/>
      <c r="AG25" s="521"/>
      <c r="AH25" s="521"/>
      <c r="AI25" s="521"/>
      <c r="AJ25" s="521"/>
      <c r="AK25" s="521"/>
    </row>
    <row r="26" customFormat="false" ht="16.5" hidden="false" customHeight="true" outlineLevel="0" collapsed="false">
      <c r="B26" s="544" t="s">
        <v>508</v>
      </c>
      <c r="C26" s="544"/>
      <c r="D26" s="544"/>
      <c r="E26" s="544"/>
      <c r="F26" s="544" t="s">
        <v>563</v>
      </c>
      <c r="G26" s="544"/>
      <c r="H26" s="544" t="s">
        <v>370</v>
      </c>
      <c r="I26" s="544" t="s">
        <v>371</v>
      </c>
      <c r="J26" s="544" t="s">
        <v>372</v>
      </c>
      <c r="K26" s="544" t="s">
        <v>373</v>
      </c>
      <c r="L26" s="544" t="s">
        <v>374</v>
      </c>
      <c r="N26" s="520"/>
      <c r="O26" s="520"/>
      <c r="P26" s="520"/>
      <c r="Q26" s="520"/>
      <c r="R26" s="520"/>
      <c r="S26" s="521"/>
      <c r="T26" s="521"/>
      <c r="U26" s="521"/>
      <c r="V26" s="521"/>
      <c r="W26" s="521"/>
      <c r="X26" s="521"/>
      <c r="Y26" s="521"/>
      <c r="Z26" s="521"/>
      <c r="AA26" s="521"/>
      <c r="AB26" s="521"/>
      <c r="AC26" s="521"/>
      <c r="AD26" s="521"/>
      <c r="AE26" s="521"/>
      <c r="AF26" s="521"/>
      <c r="AG26" s="521"/>
      <c r="AH26" s="521"/>
      <c r="AI26" s="521"/>
      <c r="AJ26" s="521"/>
      <c r="AK26" s="521"/>
    </row>
    <row r="27" customFormat="false" ht="16.5" hidden="false" customHeight="true" outlineLevel="0" collapsed="false">
      <c r="B27" s="545" t="s">
        <v>564</v>
      </c>
      <c r="C27" s="545"/>
      <c r="D27" s="545"/>
      <c r="E27" s="545"/>
      <c r="F27" s="541"/>
      <c r="G27" s="541"/>
      <c r="H27" s="546" t="n">
        <f aca="false">H5</f>
        <v>0</v>
      </c>
      <c r="I27" s="546" t="n">
        <f aca="false">I5</f>
        <v>0</v>
      </c>
      <c r="J27" s="546" t="n">
        <f aca="false">J5</f>
        <v>0</v>
      </c>
      <c r="K27" s="546" t="n">
        <f aca="false">K5</f>
        <v>0</v>
      </c>
      <c r="L27" s="546" t="n">
        <f aca="false">L5</f>
        <v>0</v>
      </c>
      <c r="N27" s="520"/>
      <c r="O27" s="520"/>
      <c r="P27" s="520"/>
      <c r="Q27" s="520"/>
      <c r="R27" s="520"/>
      <c r="S27" s="521"/>
      <c r="T27" s="521"/>
      <c r="U27" s="521"/>
      <c r="V27" s="521"/>
      <c r="W27" s="521"/>
      <c r="X27" s="521"/>
      <c r="Y27" s="521"/>
      <c r="Z27" s="521"/>
      <c r="AA27" s="521"/>
      <c r="AB27" s="521"/>
      <c r="AC27" s="521"/>
      <c r="AD27" s="521"/>
      <c r="AE27" s="521"/>
      <c r="AF27" s="521"/>
      <c r="AG27" s="521"/>
      <c r="AH27" s="521"/>
      <c r="AI27" s="521"/>
      <c r="AJ27" s="521"/>
      <c r="AK27" s="521"/>
    </row>
    <row r="28" customFormat="false" ht="25.5" hidden="false" customHeight="true" outlineLevel="0" collapsed="false">
      <c r="B28" s="545" t="s">
        <v>565</v>
      </c>
      <c r="C28" s="545"/>
      <c r="D28" s="545"/>
      <c r="E28" s="545"/>
      <c r="F28" s="541"/>
      <c r="G28" s="541"/>
      <c r="H28" s="547" t="str">
        <f aca="false">H9</f>
        <v/>
      </c>
      <c r="I28" s="547" t="str">
        <f aca="false">I9</f>
        <v/>
      </c>
      <c r="J28" s="547" t="str">
        <f aca="false">J9</f>
        <v/>
      </c>
      <c r="K28" s="547" t="str">
        <f aca="false">K9</f>
        <v/>
      </c>
      <c r="L28" s="547" t="str">
        <f aca="false">L9</f>
        <v/>
      </c>
      <c r="N28" s="520"/>
      <c r="O28" s="520"/>
      <c r="P28" s="520"/>
      <c r="Q28" s="520"/>
      <c r="R28" s="520"/>
      <c r="S28" s="521"/>
      <c r="T28" s="521"/>
      <c r="U28" s="521"/>
      <c r="V28" s="521"/>
      <c r="W28" s="521"/>
      <c r="X28" s="521"/>
      <c r="Y28" s="521"/>
      <c r="Z28" s="521"/>
      <c r="AA28" s="521"/>
      <c r="AB28" s="521"/>
      <c r="AC28" s="521"/>
      <c r="AD28" s="521"/>
      <c r="AE28" s="521"/>
      <c r="AF28" s="521"/>
      <c r="AG28" s="521"/>
      <c r="AH28" s="521"/>
      <c r="AI28" s="521"/>
      <c r="AJ28" s="521"/>
      <c r="AK28" s="521"/>
    </row>
    <row r="29" customFormat="false" ht="43.5" hidden="false" customHeight="true" outlineLevel="0" collapsed="false">
      <c r="B29" s="545" t="s">
        <v>566</v>
      </c>
      <c r="C29" s="545"/>
      <c r="D29" s="545"/>
      <c r="E29" s="545"/>
      <c r="F29" s="541" t="s">
        <v>567</v>
      </c>
      <c r="G29" s="541"/>
      <c r="H29" s="546" t="n">
        <f aca="false">IF(ISERR(H24/H28),0,H24/H28)</f>
        <v>0</v>
      </c>
      <c r="I29" s="546" t="n">
        <f aca="false">IF(ISERR(I24/I28),0,I24/I28)</f>
        <v>0</v>
      </c>
      <c r="J29" s="546" t="n">
        <f aca="false">IF(ISERR(J24/J28),0,J24/J28)</f>
        <v>0</v>
      </c>
      <c r="K29" s="546" t="n">
        <f aca="false">IF(ISERR(K24/K28),0,K24/K28)</f>
        <v>0</v>
      </c>
      <c r="L29" s="546" t="n">
        <f aca="false">IF(ISERR(L24/L28),0,L24/L28)</f>
        <v>0</v>
      </c>
      <c r="N29" s="520"/>
      <c r="O29" s="520"/>
      <c r="P29" s="520"/>
      <c r="Q29" s="520"/>
      <c r="R29" s="520"/>
      <c r="S29" s="521"/>
      <c r="T29" s="521"/>
      <c r="U29" s="521"/>
      <c r="V29" s="521"/>
      <c r="W29" s="521"/>
      <c r="X29" s="521"/>
      <c r="Y29" s="521"/>
      <c r="Z29" s="521"/>
      <c r="AA29" s="521"/>
      <c r="AB29" s="521"/>
      <c r="AC29" s="521"/>
      <c r="AD29" s="521"/>
      <c r="AE29" s="521"/>
      <c r="AF29" s="521"/>
      <c r="AG29" s="521"/>
      <c r="AH29" s="521"/>
      <c r="AI29" s="521"/>
      <c r="AJ29" s="521"/>
      <c r="AK29" s="521"/>
    </row>
    <row r="30" customFormat="false" ht="16.5" hidden="false" customHeight="true" outlineLevel="0" collapsed="false">
      <c r="B30" s="545" t="s">
        <v>568</v>
      </c>
      <c r="C30" s="545"/>
      <c r="D30" s="545"/>
      <c r="E30" s="545"/>
      <c r="F30" s="544" t="s">
        <v>569</v>
      </c>
      <c r="G30" s="544"/>
      <c r="H30" s="548" t="n">
        <f aca="false">H27-H29</f>
        <v>0</v>
      </c>
      <c r="I30" s="548" t="n">
        <f aca="false">I27-I29</f>
        <v>0</v>
      </c>
      <c r="J30" s="548" t="n">
        <f aca="false">J27-J29</f>
        <v>0</v>
      </c>
      <c r="K30" s="548" t="n">
        <f aca="false">K27-K29</f>
        <v>0</v>
      </c>
      <c r="L30" s="548" t="n">
        <f aca="false">L27-L29</f>
        <v>0</v>
      </c>
      <c r="N30" s="520"/>
      <c r="O30" s="520"/>
      <c r="P30" s="520"/>
      <c r="Q30" s="520"/>
      <c r="R30" s="520"/>
      <c r="S30" s="521"/>
      <c r="T30" s="521"/>
      <c r="U30" s="521"/>
      <c r="V30" s="521"/>
      <c r="W30" s="521"/>
      <c r="X30" s="521"/>
      <c r="Y30" s="521"/>
      <c r="Z30" s="521"/>
      <c r="AA30" s="521"/>
      <c r="AB30" s="521"/>
      <c r="AC30" s="521"/>
      <c r="AD30" s="521"/>
      <c r="AE30" s="521"/>
      <c r="AF30" s="521"/>
      <c r="AG30" s="521"/>
      <c r="AH30" s="521"/>
      <c r="AI30" s="521"/>
      <c r="AJ30" s="521"/>
      <c r="AK30" s="521"/>
    </row>
    <row r="31" customFormat="false" ht="12.75" hidden="true" customHeight="true" outlineLevel="0" collapsed="false">
      <c r="B31" s="549"/>
      <c r="C31" s="549"/>
      <c r="D31" s="549"/>
      <c r="E31" s="549"/>
      <c r="F31" s="549"/>
      <c r="G31" s="549"/>
      <c r="H31" s="549"/>
      <c r="I31" s="549"/>
      <c r="J31" s="549"/>
      <c r="N31" s="520"/>
      <c r="O31" s="520"/>
      <c r="P31" s="520"/>
      <c r="Q31" s="520"/>
      <c r="R31" s="520"/>
      <c r="S31" s="521"/>
      <c r="T31" s="521"/>
      <c r="U31" s="521"/>
      <c r="V31" s="521"/>
      <c r="W31" s="521"/>
      <c r="X31" s="521"/>
      <c r="Y31" s="521"/>
      <c r="Z31" s="521"/>
      <c r="AA31" s="521"/>
      <c r="AB31" s="521"/>
      <c r="AC31" s="521"/>
      <c r="AD31" s="521"/>
      <c r="AE31" s="521"/>
      <c r="AF31" s="521"/>
      <c r="AG31" s="521"/>
      <c r="AH31" s="521"/>
      <c r="AI31" s="521"/>
      <c r="AJ31" s="521"/>
      <c r="AK31" s="521"/>
    </row>
    <row r="32" customFormat="false" ht="12.75" hidden="true" customHeight="true" outlineLevel="0" collapsed="false">
      <c r="B32" s="549"/>
      <c r="C32" s="549"/>
      <c r="D32" s="549"/>
      <c r="E32" s="549"/>
      <c r="F32" s="549"/>
      <c r="G32" s="549"/>
      <c r="H32" s="549"/>
      <c r="I32" s="549"/>
      <c r="J32" s="549"/>
      <c r="N32" s="520"/>
      <c r="O32" s="520"/>
      <c r="P32" s="520"/>
      <c r="Q32" s="520"/>
      <c r="R32" s="520"/>
      <c r="S32" s="521"/>
      <c r="T32" s="521"/>
      <c r="U32" s="521"/>
      <c r="V32" s="521"/>
      <c r="W32" s="521"/>
      <c r="X32" s="521"/>
      <c r="Y32" s="521"/>
      <c r="Z32" s="521"/>
      <c r="AA32" s="521"/>
      <c r="AB32" s="521"/>
      <c r="AC32" s="521"/>
      <c r="AD32" s="521"/>
      <c r="AE32" s="521"/>
      <c r="AF32" s="521"/>
      <c r="AG32" s="521"/>
      <c r="AH32" s="521"/>
      <c r="AI32" s="521"/>
      <c r="AJ32" s="521"/>
      <c r="AK32" s="521"/>
    </row>
    <row r="33" customFormat="false" ht="12.75" hidden="true" customHeight="true" outlineLevel="0" collapsed="false">
      <c r="B33" s="549"/>
      <c r="C33" s="549"/>
      <c r="D33" s="549"/>
      <c r="E33" s="549"/>
      <c r="F33" s="549"/>
      <c r="G33" s="549"/>
      <c r="H33" s="549"/>
      <c r="I33" s="549"/>
      <c r="J33" s="549"/>
      <c r="N33" s="520"/>
      <c r="O33" s="520"/>
      <c r="P33" s="520"/>
      <c r="Q33" s="520"/>
      <c r="R33" s="520"/>
      <c r="S33" s="521"/>
      <c r="T33" s="521"/>
      <c r="U33" s="521"/>
      <c r="V33" s="521"/>
      <c r="W33" s="521"/>
      <c r="X33" s="521"/>
      <c r="Y33" s="521"/>
      <c r="Z33" s="521"/>
      <c r="AA33" s="521"/>
      <c r="AB33" s="521"/>
      <c r="AC33" s="521"/>
      <c r="AD33" s="521"/>
      <c r="AE33" s="521"/>
      <c r="AF33" s="521"/>
      <c r="AG33" s="521"/>
      <c r="AH33" s="521"/>
      <c r="AI33" s="521"/>
      <c r="AJ33" s="521"/>
      <c r="AK33" s="521"/>
    </row>
    <row r="34" customFormat="false" ht="12.75" hidden="false" customHeight="true" outlineLevel="0" collapsed="false">
      <c r="B34" s="549"/>
      <c r="C34" s="549"/>
      <c r="D34" s="549"/>
      <c r="E34" s="549"/>
      <c r="F34" s="549"/>
      <c r="G34" s="549"/>
      <c r="H34" s="549"/>
      <c r="I34" s="549"/>
      <c r="J34" s="549"/>
      <c r="N34" s="520"/>
      <c r="O34" s="520"/>
      <c r="P34" s="520"/>
      <c r="Q34" s="520"/>
      <c r="R34" s="520"/>
      <c r="S34" s="521"/>
      <c r="T34" s="521"/>
      <c r="U34" s="521"/>
      <c r="V34" s="521"/>
      <c r="W34" s="521"/>
      <c r="X34" s="521"/>
      <c r="Y34" s="521"/>
      <c r="Z34" s="521"/>
      <c r="AA34" s="521"/>
      <c r="AB34" s="521"/>
      <c r="AC34" s="521"/>
      <c r="AD34" s="521"/>
      <c r="AE34" s="521"/>
      <c r="AF34" s="521"/>
      <c r="AG34" s="521"/>
      <c r="AH34" s="521"/>
      <c r="AI34" s="521"/>
      <c r="AJ34" s="521"/>
      <c r="AK34" s="521"/>
    </row>
    <row r="35" customFormat="false" ht="12.75" hidden="false" customHeight="true" outlineLevel="0" collapsed="false">
      <c r="H35" s="550"/>
      <c r="I35" s="550"/>
      <c r="J35" s="550"/>
      <c r="N35" s="521"/>
      <c r="O35" s="521"/>
      <c r="P35" s="521"/>
      <c r="Q35" s="521"/>
      <c r="R35" s="521"/>
      <c r="S35" s="521"/>
      <c r="T35" s="521"/>
      <c r="U35" s="521"/>
      <c r="V35" s="521"/>
      <c r="W35" s="521"/>
      <c r="X35" s="521"/>
      <c r="Y35" s="521"/>
      <c r="Z35" s="521"/>
      <c r="AA35" s="521"/>
      <c r="AB35" s="521"/>
      <c r="AC35" s="521"/>
      <c r="AD35" s="521"/>
      <c r="AE35" s="521"/>
      <c r="AF35" s="521"/>
      <c r="AG35" s="521"/>
      <c r="AH35" s="521"/>
      <c r="AI35" s="521"/>
      <c r="AJ35" s="521"/>
      <c r="AK35" s="521"/>
    </row>
    <row r="36" customFormat="false" ht="12.75" hidden="false" customHeight="true" outlineLevel="0" collapsed="false">
      <c r="H36" s="550"/>
      <c r="I36" s="550"/>
      <c r="J36" s="550"/>
      <c r="O36" s="521"/>
      <c r="P36" s="521"/>
      <c r="Q36" s="521"/>
      <c r="R36" s="521"/>
      <c r="S36" s="521"/>
      <c r="T36" s="521"/>
      <c r="U36" s="521"/>
      <c r="V36" s="521"/>
      <c r="W36" s="521"/>
      <c r="X36" s="521"/>
      <c r="Y36" s="521"/>
      <c r="Z36" s="521"/>
      <c r="AA36" s="521"/>
      <c r="AB36" s="521"/>
      <c r="AC36" s="521"/>
      <c r="AD36" s="521"/>
      <c r="AE36" s="521"/>
      <c r="AF36" s="521"/>
      <c r="AG36" s="521"/>
      <c r="AH36" s="521"/>
      <c r="AI36" s="521"/>
      <c r="AJ36" s="521"/>
      <c r="AK36" s="521"/>
    </row>
    <row r="37" customFormat="false" ht="12.75" hidden="false" customHeight="true" outlineLevel="0" collapsed="false">
      <c r="H37" s="550"/>
      <c r="I37" s="550"/>
      <c r="J37" s="550"/>
      <c r="V37" s="521"/>
      <c r="W37" s="521"/>
      <c r="X37" s="521"/>
      <c r="Y37" s="521"/>
      <c r="Z37" s="521"/>
      <c r="AA37" s="521"/>
      <c r="AB37" s="521"/>
      <c r="AC37" s="521"/>
      <c r="AD37" s="521"/>
      <c r="AE37" s="521"/>
      <c r="AF37" s="521"/>
      <c r="AG37" s="521"/>
      <c r="AH37" s="521"/>
      <c r="AI37" s="521"/>
      <c r="AJ37" s="521"/>
      <c r="AK37" s="521"/>
    </row>
    <row r="38" customFormat="false" ht="12.75" hidden="false" customHeight="true" outlineLevel="0" collapsed="false">
      <c r="H38" s="550"/>
      <c r="I38" s="550"/>
      <c r="J38" s="550"/>
      <c r="P38" s="517" t="s">
        <v>557</v>
      </c>
      <c r="Q38" s="517" t="s">
        <v>558</v>
      </c>
      <c r="R38" s="517" t="s">
        <v>559</v>
      </c>
      <c r="S38" s="517" t="s">
        <v>560</v>
      </c>
      <c r="V38" s="521"/>
      <c r="W38" s="521"/>
      <c r="X38" s="521"/>
      <c r="Y38" s="521"/>
      <c r="Z38" s="521"/>
      <c r="AA38" s="521"/>
      <c r="AB38" s="521"/>
      <c r="AC38" s="521"/>
      <c r="AD38" s="521"/>
      <c r="AE38" s="521"/>
      <c r="AF38" s="521"/>
      <c r="AG38" s="521"/>
      <c r="AH38" s="521"/>
      <c r="AI38" s="521"/>
      <c r="AJ38" s="521"/>
      <c r="AK38" s="521"/>
    </row>
    <row r="39" customFormat="false" ht="12.75" hidden="false" customHeight="true" outlineLevel="0" collapsed="false">
      <c r="H39" s="550"/>
      <c r="I39" s="550"/>
      <c r="J39" s="550"/>
      <c r="P39" s="517" t="n">
        <v>0</v>
      </c>
      <c r="Q39" s="517" t="n">
        <v>0</v>
      </c>
      <c r="R39" s="551" t="n">
        <f aca="false">H24</f>
        <v>0</v>
      </c>
      <c r="S39" s="552" t="n">
        <f aca="false">Q39+R39</f>
        <v>0</v>
      </c>
      <c r="V39" s="521"/>
      <c r="W39" s="521"/>
      <c r="X39" s="521"/>
      <c r="Y39" s="521"/>
      <c r="Z39" s="521"/>
      <c r="AA39" s="521"/>
      <c r="AB39" s="521"/>
      <c r="AC39" s="521"/>
      <c r="AD39" s="521"/>
      <c r="AE39" s="521"/>
      <c r="AF39" s="521"/>
      <c r="AG39" s="521"/>
      <c r="AH39" s="521"/>
      <c r="AI39" s="521"/>
      <c r="AJ39" s="521"/>
      <c r="AK39" s="521"/>
    </row>
    <row r="40" customFormat="false" ht="12.75" hidden="false" customHeight="true" outlineLevel="0" collapsed="false">
      <c r="H40" s="550"/>
      <c r="I40" s="550"/>
      <c r="J40" s="550"/>
      <c r="P40" s="552" t="n">
        <f aca="false">H5</f>
        <v>0</v>
      </c>
      <c r="Q40" s="552" t="n">
        <f aca="false">H6</f>
        <v>0</v>
      </c>
      <c r="R40" s="552" t="n">
        <f aca="false">H24</f>
        <v>0</v>
      </c>
      <c r="S40" s="552" t="n">
        <f aca="false">Q40+R40</f>
        <v>0</v>
      </c>
      <c r="V40" s="521"/>
      <c r="W40" s="521"/>
      <c r="X40" s="521"/>
      <c r="Y40" s="521"/>
      <c r="Z40" s="521"/>
      <c r="AA40" s="521"/>
      <c r="AB40" s="521"/>
      <c r="AC40" s="521"/>
      <c r="AD40" s="521"/>
      <c r="AE40" s="521"/>
      <c r="AF40" s="521"/>
      <c r="AG40" s="521"/>
      <c r="AH40" s="521"/>
      <c r="AI40" s="521"/>
      <c r="AJ40" s="521"/>
      <c r="AK40" s="521"/>
    </row>
    <row r="41" customFormat="false" ht="12.75" hidden="false" customHeight="true" outlineLevel="0" collapsed="false">
      <c r="H41" s="550"/>
      <c r="I41" s="550"/>
      <c r="J41" s="550"/>
      <c r="P41" s="552" t="e">
        <f aca="false">#REF!</f>
        <v>#REF!</v>
      </c>
      <c r="Q41" s="552" t="e">
        <f aca="false">#REF!*(1-#REF!)</f>
        <v>#REF!</v>
      </c>
      <c r="R41" s="552" t="n">
        <f aca="false">R40</f>
        <v>0</v>
      </c>
      <c r="S41" s="552" t="e">
        <f aca="false">Q41+R41</f>
        <v>#REF!</v>
      </c>
      <c r="V41" s="521"/>
      <c r="W41" s="521"/>
      <c r="X41" s="521"/>
      <c r="Y41" s="521"/>
      <c r="Z41" s="521"/>
      <c r="AA41" s="521"/>
      <c r="AB41" s="521"/>
      <c r="AC41" s="521"/>
      <c r="AD41" s="521"/>
      <c r="AE41" s="521"/>
      <c r="AF41" s="521"/>
      <c r="AG41" s="521"/>
      <c r="AH41" s="521"/>
      <c r="AI41" s="521"/>
      <c r="AJ41" s="521"/>
      <c r="AK41" s="521"/>
    </row>
    <row r="42" customFormat="false" ht="12.75" hidden="false" customHeight="true" outlineLevel="0" collapsed="false">
      <c r="H42" s="550"/>
      <c r="I42" s="550"/>
      <c r="J42" s="550"/>
      <c r="V42" s="521"/>
      <c r="W42" s="521"/>
      <c r="X42" s="521"/>
      <c r="Y42" s="521"/>
      <c r="Z42" s="521"/>
      <c r="AA42" s="521"/>
      <c r="AB42" s="521"/>
      <c r="AC42" s="521"/>
      <c r="AD42" s="521"/>
      <c r="AE42" s="521"/>
      <c r="AF42" s="521"/>
      <c r="AG42" s="521"/>
      <c r="AH42" s="521"/>
      <c r="AI42" s="521"/>
      <c r="AJ42" s="521"/>
      <c r="AK42" s="521"/>
    </row>
    <row r="43" customFormat="false" ht="15" hidden="false" customHeight="true" outlineLevel="0" collapsed="false">
      <c r="P43" s="517" t="s">
        <v>557</v>
      </c>
      <c r="Q43" s="517" t="s">
        <v>558</v>
      </c>
      <c r="R43" s="517" t="s">
        <v>559</v>
      </c>
      <c r="S43" s="517" t="s">
        <v>560</v>
      </c>
      <c r="V43" s="521"/>
      <c r="W43" s="521"/>
      <c r="X43" s="521"/>
      <c r="Y43" s="521"/>
      <c r="Z43" s="521"/>
      <c r="AA43" s="521"/>
      <c r="AB43" s="521"/>
      <c r="AC43" s="521"/>
      <c r="AD43" s="521"/>
      <c r="AE43" s="521"/>
      <c r="AF43" s="521"/>
      <c r="AG43" s="521"/>
      <c r="AH43" s="521"/>
      <c r="AI43" s="521"/>
      <c r="AJ43" s="521"/>
      <c r="AK43" s="521"/>
    </row>
    <row r="44" customFormat="false" ht="15" hidden="false" customHeight="true" outlineLevel="0" collapsed="false">
      <c r="P44" s="517" t="n">
        <v>0</v>
      </c>
      <c r="Q44" s="517" t="n">
        <v>0</v>
      </c>
      <c r="R44" s="551" t="n">
        <f aca="false">I24</f>
        <v>0</v>
      </c>
      <c r="S44" s="552" t="n">
        <f aca="false">Q44+R44</f>
        <v>0</v>
      </c>
      <c r="V44" s="521"/>
      <c r="W44" s="521"/>
      <c r="X44" s="521"/>
      <c r="Y44" s="521"/>
      <c r="Z44" s="521"/>
      <c r="AA44" s="521"/>
      <c r="AB44" s="521"/>
      <c r="AC44" s="521"/>
      <c r="AD44" s="521"/>
      <c r="AE44" s="521"/>
      <c r="AF44" s="521"/>
      <c r="AG44" s="521"/>
      <c r="AH44" s="521"/>
      <c r="AI44" s="521"/>
      <c r="AJ44" s="521"/>
      <c r="AK44" s="521"/>
    </row>
    <row r="45" customFormat="false" ht="15" hidden="false" customHeight="true" outlineLevel="0" collapsed="false">
      <c r="P45" s="552" t="n">
        <f aca="false">I5</f>
        <v>0</v>
      </c>
      <c r="Q45" s="552" t="n">
        <f aca="false">I6</f>
        <v>0</v>
      </c>
      <c r="R45" s="552" t="n">
        <f aca="false">H24</f>
        <v>0</v>
      </c>
      <c r="S45" s="552" t="n">
        <f aca="false">Q45+R45</f>
        <v>0</v>
      </c>
      <c r="V45" s="521"/>
      <c r="W45" s="521"/>
      <c r="X45" s="521"/>
      <c r="Y45" s="521"/>
      <c r="Z45" s="521"/>
      <c r="AA45" s="521"/>
      <c r="AB45" s="521"/>
      <c r="AC45" s="521"/>
      <c r="AD45" s="521"/>
      <c r="AE45" s="521"/>
      <c r="AF45" s="521"/>
      <c r="AG45" s="521"/>
      <c r="AH45" s="521"/>
      <c r="AI45" s="521"/>
      <c r="AJ45" s="521"/>
      <c r="AK45" s="521"/>
    </row>
    <row r="46" customFormat="false" ht="15" hidden="false" customHeight="true" outlineLevel="0" collapsed="false">
      <c r="V46" s="521"/>
      <c r="W46" s="521"/>
      <c r="X46" s="521"/>
      <c r="Y46" s="521"/>
      <c r="Z46" s="521"/>
      <c r="AA46" s="521"/>
      <c r="AB46" s="521"/>
      <c r="AC46" s="521"/>
      <c r="AD46" s="521"/>
      <c r="AE46" s="521"/>
      <c r="AF46" s="521"/>
      <c r="AG46" s="521"/>
      <c r="AH46" s="521"/>
      <c r="AI46" s="521"/>
      <c r="AJ46" s="521"/>
      <c r="AK46" s="521"/>
    </row>
    <row r="47" customFormat="false" ht="15" hidden="false" customHeight="true" outlineLevel="0" collapsed="false">
      <c r="P47" s="517" t="s">
        <v>557</v>
      </c>
      <c r="Q47" s="517" t="s">
        <v>558</v>
      </c>
      <c r="R47" s="517" t="s">
        <v>559</v>
      </c>
      <c r="S47" s="517" t="s">
        <v>560</v>
      </c>
      <c r="V47" s="521"/>
      <c r="W47" s="521"/>
      <c r="X47" s="521"/>
      <c r="Y47" s="521"/>
      <c r="Z47" s="521"/>
      <c r="AA47" s="521"/>
      <c r="AB47" s="521"/>
      <c r="AC47" s="521"/>
      <c r="AD47" s="521"/>
      <c r="AE47" s="521"/>
      <c r="AF47" s="521"/>
      <c r="AG47" s="521"/>
      <c r="AH47" s="521"/>
      <c r="AI47" s="521"/>
      <c r="AJ47" s="521"/>
      <c r="AK47" s="521"/>
    </row>
    <row r="48" customFormat="false" ht="15" hidden="false" customHeight="true" outlineLevel="0" collapsed="false">
      <c r="P48" s="517" t="n">
        <v>0</v>
      </c>
      <c r="Q48" s="517" t="n">
        <v>0</v>
      </c>
      <c r="R48" s="551" t="n">
        <f aca="false">J24</f>
        <v>0</v>
      </c>
      <c r="S48" s="552" t="n">
        <f aca="false">Q48+R48</f>
        <v>0</v>
      </c>
      <c r="V48" s="521"/>
      <c r="W48" s="521"/>
      <c r="X48" s="521"/>
      <c r="Y48" s="521"/>
      <c r="Z48" s="521"/>
      <c r="AA48" s="521"/>
      <c r="AB48" s="521"/>
      <c r="AC48" s="521"/>
      <c r="AD48" s="521"/>
      <c r="AE48" s="521"/>
      <c r="AF48" s="521"/>
      <c r="AG48" s="521"/>
      <c r="AH48" s="521"/>
      <c r="AI48" s="521"/>
      <c r="AJ48" s="521"/>
      <c r="AK48" s="521"/>
    </row>
    <row r="49" customFormat="false" ht="15" hidden="false" customHeight="true" outlineLevel="0" collapsed="false">
      <c r="P49" s="552" t="n">
        <f aca="false">J5</f>
        <v>0</v>
      </c>
      <c r="Q49" s="552" t="n">
        <f aca="false">J6</f>
        <v>0</v>
      </c>
      <c r="R49" s="552" t="n">
        <f aca="false">J24</f>
        <v>0</v>
      </c>
      <c r="S49" s="552" t="n">
        <f aca="false">Q49+R49</f>
        <v>0</v>
      </c>
      <c r="V49" s="521"/>
      <c r="W49" s="521"/>
      <c r="X49" s="521"/>
      <c r="Y49" s="521"/>
      <c r="Z49" s="521"/>
      <c r="AA49" s="521"/>
      <c r="AB49" s="521"/>
      <c r="AC49" s="521"/>
      <c r="AD49" s="521"/>
      <c r="AE49" s="521"/>
      <c r="AF49" s="521"/>
      <c r="AG49" s="521"/>
      <c r="AH49" s="521"/>
      <c r="AI49" s="521"/>
      <c r="AJ49" s="521"/>
      <c r="AK49" s="521"/>
    </row>
    <row r="50" customFormat="false" ht="15" hidden="false" customHeight="true" outlineLevel="0" collapsed="false">
      <c r="V50" s="521"/>
      <c r="W50" s="521"/>
      <c r="X50" s="521"/>
      <c r="Y50" s="521"/>
      <c r="Z50" s="521"/>
      <c r="AA50" s="521"/>
      <c r="AB50" s="521"/>
      <c r="AC50" s="521"/>
      <c r="AD50" s="521"/>
      <c r="AE50" s="521"/>
      <c r="AF50" s="521"/>
      <c r="AG50" s="521"/>
      <c r="AH50" s="521"/>
      <c r="AI50" s="521"/>
      <c r="AJ50" s="521"/>
      <c r="AK50" s="521"/>
    </row>
    <row r="51" customFormat="false" ht="15" hidden="false" customHeight="true" outlineLevel="0" collapsed="false">
      <c r="P51" s="517" t="s">
        <v>557</v>
      </c>
      <c r="Q51" s="517" t="s">
        <v>558</v>
      </c>
      <c r="R51" s="517" t="s">
        <v>559</v>
      </c>
      <c r="S51" s="517" t="s">
        <v>560</v>
      </c>
      <c r="V51" s="521"/>
      <c r="W51" s="521"/>
      <c r="X51" s="521"/>
      <c r="Y51" s="521"/>
      <c r="Z51" s="521"/>
      <c r="AA51" s="521"/>
      <c r="AB51" s="521"/>
      <c r="AC51" s="521"/>
      <c r="AD51" s="521"/>
      <c r="AE51" s="521"/>
      <c r="AF51" s="521"/>
      <c r="AG51" s="521"/>
      <c r="AH51" s="521"/>
      <c r="AI51" s="521"/>
      <c r="AJ51" s="521"/>
      <c r="AK51" s="521"/>
    </row>
    <row r="52" customFormat="false" ht="15" hidden="false" customHeight="true" outlineLevel="0" collapsed="false">
      <c r="P52" s="517" t="n">
        <v>0</v>
      </c>
      <c r="Q52" s="517" t="n">
        <v>0</v>
      </c>
      <c r="R52" s="551" t="n">
        <f aca="false">K24</f>
        <v>0</v>
      </c>
      <c r="S52" s="552" t="n">
        <f aca="false">Q52+R52</f>
        <v>0</v>
      </c>
      <c r="V52" s="521"/>
      <c r="W52" s="521"/>
      <c r="X52" s="521"/>
      <c r="Y52" s="521"/>
      <c r="Z52" s="521"/>
      <c r="AA52" s="521"/>
      <c r="AB52" s="521"/>
      <c r="AC52" s="521"/>
      <c r="AD52" s="521"/>
      <c r="AE52" s="521"/>
      <c r="AF52" s="521"/>
      <c r="AG52" s="521"/>
      <c r="AH52" s="521"/>
      <c r="AI52" s="521"/>
      <c r="AJ52" s="521"/>
      <c r="AK52" s="521"/>
    </row>
    <row r="53" customFormat="false" ht="15" hidden="false" customHeight="true" outlineLevel="0" collapsed="false">
      <c r="P53" s="552" t="n">
        <f aca="false">K5</f>
        <v>0</v>
      </c>
      <c r="Q53" s="552" t="n">
        <f aca="false">K6</f>
        <v>0</v>
      </c>
      <c r="R53" s="552" t="n">
        <f aca="false">K24</f>
        <v>0</v>
      </c>
      <c r="S53" s="552" t="n">
        <f aca="false">Q53+R53</f>
        <v>0</v>
      </c>
      <c r="V53" s="521"/>
      <c r="W53" s="521"/>
      <c r="X53" s="521"/>
      <c r="Y53" s="521"/>
      <c r="Z53" s="521"/>
      <c r="AA53" s="521"/>
      <c r="AB53" s="521"/>
      <c r="AC53" s="521"/>
      <c r="AD53" s="521"/>
      <c r="AE53" s="521"/>
      <c r="AF53" s="521"/>
      <c r="AG53" s="521"/>
      <c r="AH53" s="521"/>
      <c r="AI53" s="521"/>
      <c r="AJ53" s="521"/>
      <c r="AK53" s="521"/>
    </row>
    <row r="54" customFormat="false" ht="15" hidden="false" customHeight="true" outlineLevel="0" collapsed="false">
      <c r="V54" s="521"/>
      <c r="W54" s="521"/>
      <c r="X54" s="521"/>
      <c r="Y54" s="521"/>
      <c r="Z54" s="521"/>
      <c r="AA54" s="521"/>
      <c r="AB54" s="521"/>
      <c r="AC54" s="521"/>
      <c r="AD54" s="521"/>
      <c r="AE54" s="521"/>
      <c r="AF54" s="521"/>
      <c r="AG54" s="521"/>
      <c r="AH54" s="521"/>
      <c r="AI54" s="521"/>
      <c r="AJ54" s="521"/>
      <c r="AK54" s="521"/>
    </row>
    <row r="55" customFormat="false" ht="15" hidden="false" customHeight="true" outlineLevel="0" collapsed="false">
      <c r="V55" s="521"/>
      <c r="W55" s="521"/>
      <c r="X55" s="521"/>
      <c r="Y55" s="521"/>
      <c r="Z55" s="521"/>
      <c r="AA55" s="521"/>
      <c r="AB55" s="521"/>
      <c r="AC55" s="521"/>
      <c r="AD55" s="521"/>
      <c r="AE55" s="521"/>
      <c r="AF55" s="521"/>
      <c r="AG55" s="521"/>
      <c r="AH55" s="521"/>
      <c r="AI55" s="521"/>
      <c r="AJ55" s="521"/>
      <c r="AK55" s="521"/>
    </row>
    <row r="56" customFormat="false" ht="15" hidden="false" customHeight="true" outlineLevel="0" collapsed="false">
      <c r="V56" s="521"/>
      <c r="W56" s="521"/>
      <c r="X56" s="521"/>
      <c r="Y56" s="521"/>
      <c r="Z56" s="521"/>
      <c r="AA56" s="521"/>
      <c r="AB56" s="521"/>
      <c r="AC56" s="521"/>
      <c r="AD56" s="521"/>
      <c r="AE56" s="521"/>
      <c r="AF56" s="521"/>
      <c r="AG56" s="521"/>
      <c r="AH56" s="521"/>
      <c r="AI56" s="521"/>
      <c r="AJ56" s="521"/>
      <c r="AK56" s="521"/>
    </row>
    <row r="57" customFormat="false" ht="15" hidden="false" customHeight="true" outlineLevel="0" collapsed="false">
      <c r="V57" s="521"/>
      <c r="W57" s="521"/>
      <c r="X57" s="521"/>
      <c r="Y57" s="521"/>
      <c r="Z57" s="521"/>
      <c r="AA57" s="521"/>
      <c r="AB57" s="521"/>
      <c r="AC57" s="521"/>
      <c r="AD57" s="521"/>
      <c r="AE57" s="521"/>
      <c r="AF57" s="521"/>
      <c r="AG57" s="521"/>
      <c r="AH57" s="521"/>
      <c r="AI57" s="521"/>
      <c r="AJ57" s="521"/>
      <c r="AK57" s="521"/>
    </row>
    <row r="58" customFormat="false" ht="15" hidden="false" customHeight="true" outlineLevel="0" collapsed="false">
      <c r="P58" s="517" t="s">
        <v>557</v>
      </c>
      <c r="Q58" s="517" t="s">
        <v>558</v>
      </c>
      <c r="R58" s="517" t="s">
        <v>559</v>
      </c>
      <c r="S58" s="517" t="s">
        <v>560</v>
      </c>
      <c r="V58" s="521"/>
      <c r="W58" s="521"/>
      <c r="X58" s="521"/>
      <c r="Y58" s="521"/>
      <c r="Z58" s="521"/>
      <c r="AA58" s="521"/>
      <c r="AB58" s="521"/>
      <c r="AC58" s="521"/>
      <c r="AD58" s="521"/>
      <c r="AE58" s="521"/>
      <c r="AF58" s="521"/>
      <c r="AG58" s="521"/>
      <c r="AH58" s="521"/>
      <c r="AI58" s="521"/>
      <c r="AJ58" s="521"/>
      <c r="AK58" s="521"/>
    </row>
    <row r="59" customFormat="false" ht="15" hidden="false" customHeight="true" outlineLevel="0" collapsed="false">
      <c r="P59" s="517" t="n">
        <v>0</v>
      </c>
      <c r="Q59" s="517" t="n">
        <v>0</v>
      </c>
      <c r="R59" s="551" t="n">
        <f aca="false">L24</f>
        <v>0</v>
      </c>
      <c r="S59" s="552" t="n">
        <f aca="false">Q59+R59</f>
        <v>0</v>
      </c>
      <c r="V59" s="521"/>
      <c r="W59" s="521"/>
      <c r="X59" s="521"/>
      <c r="Y59" s="521"/>
      <c r="Z59" s="521"/>
      <c r="AA59" s="521"/>
      <c r="AB59" s="521"/>
      <c r="AC59" s="521"/>
      <c r="AD59" s="521"/>
      <c r="AE59" s="521"/>
      <c r="AF59" s="521"/>
      <c r="AG59" s="521"/>
      <c r="AH59" s="521"/>
      <c r="AI59" s="521"/>
      <c r="AJ59" s="521"/>
      <c r="AK59" s="521"/>
    </row>
    <row r="60" customFormat="false" ht="15" hidden="false" customHeight="true" outlineLevel="0" collapsed="false">
      <c r="P60" s="552" t="n">
        <f aca="false">L5</f>
        <v>0</v>
      </c>
      <c r="Q60" s="552" t="n">
        <f aca="false">L6</f>
        <v>0</v>
      </c>
      <c r="R60" s="552" t="n">
        <f aca="false">L24</f>
        <v>0</v>
      </c>
      <c r="S60" s="552" t="n">
        <f aca="false">Q60+R60</f>
        <v>0</v>
      </c>
      <c r="V60" s="521"/>
      <c r="W60" s="521"/>
      <c r="X60" s="521"/>
      <c r="Y60" s="521"/>
      <c r="Z60" s="521"/>
      <c r="AA60" s="521"/>
      <c r="AB60" s="521"/>
      <c r="AC60" s="521"/>
      <c r="AD60" s="521"/>
      <c r="AE60" s="521"/>
      <c r="AF60" s="521"/>
      <c r="AG60" s="521"/>
      <c r="AH60" s="521"/>
      <c r="AI60" s="521"/>
      <c r="AJ60" s="521"/>
      <c r="AK60" s="521"/>
    </row>
    <row r="61" customFormat="false" ht="15" hidden="false" customHeight="true" outlineLevel="0" collapsed="false">
      <c r="V61" s="521"/>
      <c r="W61" s="521"/>
      <c r="X61" s="521"/>
      <c r="Y61" s="521"/>
      <c r="Z61" s="521"/>
      <c r="AA61" s="521"/>
      <c r="AB61" s="521"/>
      <c r="AC61" s="521"/>
      <c r="AD61" s="521"/>
      <c r="AE61" s="521"/>
      <c r="AF61" s="521"/>
      <c r="AG61" s="521"/>
      <c r="AH61" s="521"/>
      <c r="AI61" s="521"/>
      <c r="AJ61" s="521"/>
      <c r="AK61" s="521"/>
    </row>
    <row r="62" customFormat="false" ht="15" hidden="false" customHeight="true" outlineLevel="0" collapsed="false">
      <c r="V62" s="521"/>
      <c r="W62" s="521"/>
      <c r="X62" s="521"/>
      <c r="Y62" s="521"/>
      <c r="Z62" s="521"/>
      <c r="AA62" s="521"/>
      <c r="AB62" s="521"/>
      <c r="AC62" s="521"/>
      <c r="AD62" s="521"/>
      <c r="AE62" s="521"/>
      <c r="AF62" s="521"/>
      <c r="AG62" s="521"/>
      <c r="AH62" s="521"/>
      <c r="AI62" s="521"/>
      <c r="AJ62" s="521"/>
      <c r="AK62" s="521"/>
    </row>
    <row r="63" customFormat="false" ht="15" hidden="false" customHeight="true" outlineLevel="0" collapsed="false">
      <c r="V63" s="521"/>
      <c r="W63" s="521"/>
      <c r="X63" s="521"/>
      <c r="Y63" s="521"/>
      <c r="Z63" s="521"/>
      <c r="AA63" s="521"/>
      <c r="AB63" s="521"/>
      <c r="AC63" s="521"/>
      <c r="AD63" s="521"/>
      <c r="AE63" s="521"/>
      <c r="AF63" s="521"/>
      <c r="AG63" s="521"/>
      <c r="AH63" s="521"/>
      <c r="AI63" s="521"/>
      <c r="AJ63" s="521"/>
      <c r="AK63" s="521"/>
    </row>
    <row r="64" customFormat="false" ht="15" hidden="false" customHeight="true" outlineLevel="0" collapsed="false">
      <c r="V64" s="521"/>
      <c r="W64" s="521"/>
      <c r="X64" s="521"/>
      <c r="Y64" s="521"/>
      <c r="Z64" s="521"/>
      <c r="AA64" s="521"/>
      <c r="AB64" s="521"/>
      <c r="AC64" s="521"/>
      <c r="AD64" s="521"/>
      <c r="AE64" s="521"/>
      <c r="AF64" s="521"/>
      <c r="AG64" s="521"/>
      <c r="AH64" s="521"/>
      <c r="AI64" s="521"/>
      <c r="AJ64" s="521"/>
      <c r="AK64" s="521"/>
    </row>
    <row r="65" customFormat="false" ht="15" hidden="false" customHeight="true" outlineLevel="0" collapsed="false">
      <c r="V65" s="521"/>
      <c r="W65" s="521"/>
      <c r="X65" s="521"/>
      <c r="Y65" s="521"/>
      <c r="Z65" s="521"/>
      <c r="AA65" s="521"/>
      <c r="AB65" s="521"/>
      <c r="AC65" s="521"/>
      <c r="AD65" s="521"/>
      <c r="AE65" s="521"/>
      <c r="AF65" s="521"/>
      <c r="AG65" s="521"/>
      <c r="AH65" s="521"/>
      <c r="AI65" s="521"/>
      <c r="AJ65" s="521"/>
      <c r="AK65" s="521"/>
    </row>
    <row r="66" customFormat="false" ht="15" hidden="false" customHeight="true" outlineLevel="0" collapsed="false">
      <c r="S66" s="521"/>
      <c r="T66" s="521"/>
      <c r="U66" s="521"/>
      <c r="V66" s="521"/>
      <c r="W66" s="521"/>
      <c r="X66" s="521"/>
      <c r="Y66" s="521"/>
      <c r="Z66" s="521"/>
      <c r="AA66" s="521"/>
      <c r="AB66" s="521"/>
      <c r="AC66" s="521"/>
      <c r="AD66" s="521"/>
      <c r="AE66" s="521"/>
      <c r="AF66" s="521"/>
      <c r="AG66" s="521"/>
      <c r="AH66" s="521"/>
      <c r="AI66" s="521"/>
      <c r="AJ66" s="521"/>
      <c r="AK66" s="521"/>
    </row>
    <row r="67" customFormat="false" ht="15" hidden="false" customHeight="true" outlineLevel="0" collapsed="false">
      <c r="S67" s="521"/>
      <c r="T67" s="521"/>
      <c r="U67" s="521"/>
      <c r="V67" s="521"/>
      <c r="W67" s="521"/>
      <c r="X67" s="521"/>
      <c r="Y67" s="521"/>
      <c r="Z67" s="521"/>
      <c r="AA67" s="521"/>
      <c r="AB67" s="521"/>
      <c r="AC67" s="521"/>
      <c r="AD67" s="521"/>
      <c r="AE67" s="521"/>
      <c r="AF67" s="521"/>
      <c r="AG67" s="521"/>
      <c r="AH67" s="521"/>
      <c r="AI67" s="521"/>
      <c r="AJ67" s="521"/>
      <c r="AK67" s="521"/>
    </row>
  </sheetData>
  <sheetProtection algorithmName="SHA-512" hashValue="nh8EzLfym8a37oxaLxuH9HX6vwq24hWVL1a+oJR556PT008W3QZTzHWiZhCjJ8KA6Nmk/JTMCnh3PSBNxm1V/A==" saltValue="/NmjLd5xZPGZetqVqD9ogQ==" spinCount="100000" sheet="true" selectLockedCells="true"/>
  <mergeCells count="38">
    <mergeCell ref="B2:L2"/>
    <mergeCell ref="C4:G4"/>
    <mergeCell ref="N4:R34"/>
    <mergeCell ref="C5:G5"/>
    <mergeCell ref="C6:G6"/>
    <mergeCell ref="C7:L7"/>
    <mergeCell ref="C8:G8"/>
    <mergeCell ref="C9:G9"/>
    <mergeCell ref="B11:L11"/>
    <mergeCell ref="B13:J13"/>
    <mergeCell ref="B15:G15"/>
    <mergeCell ref="B16:C16"/>
    <mergeCell ref="D16:G16"/>
    <mergeCell ref="B17:C17"/>
    <mergeCell ref="D17:G17"/>
    <mergeCell ref="B18:C18"/>
    <mergeCell ref="D18:G18"/>
    <mergeCell ref="B19:C19"/>
    <mergeCell ref="D19:G19"/>
    <mergeCell ref="B20:C20"/>
    <mergeCell ref="D20:G20"/>
    <mergeCell ref="B21:C21"/>
    <mergeCell ref="D21:G21"/>
    <mergeCell ref="B22:C22"/>
    <mergeCell ref="D22:G22"/>
    <mergeCell ref="B23:L23"/>
    <mergeCell ref="B24:G24"/>
    <mergeCell ref="B25:L25"/>
    <mergeCell ref="B26:E26"/>
    <mergeCell ref="F26:G26"/>
    <mergeCell ref="B27:E27"/>
    <mergeCell ref="F27:G27"/>
    <mergeCell ref="B28:E28"/>
    <mergeCell ref="F28:G28"/>
    <mergeCell ref="B29:E29"/>
    <mergeCell ref="F29:G29"/>
    <mergeCell ref="B30:E30"/>
    <mergeCell ref="F30:G30"/>
  </mergeCells>
  <printOptions headings="false" gridLines="false" gridLinesSet="true" horizontalCentered="false" verticalCentered="false"/>
  <pageMargins left="1.10208333333333" right="0.708333333333333" top="2.76041666666667" bottom="0.747916666666667" header="0.39375" footer="0"/>
  <pageSetup paperSize="9" scale="100" fitToWidth="1" fitToHeight="1" pageOrder="downThenOver" orientation="portrait" blackAndWhite="false" draft="false" cellComments="none" horizontalDpi="300" verticalDpi="300" copies="1"/>
  <headerFooter differentFirst="false" differentOddEven="false">
    <oddHeader/>
    <oddFooter>&amp;LRegione Piemonte&amp;CProcedura Bando Premio di Primo Insediamento in Agricoltura
 ad uso esclusivo dei Candidati al Premio&amp;RRiproduzione riservata</oddFooter>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C39"/>
  <sheetViews>
    <sheetView showFormulas="false" showGridLines="false" showRowColHeaders="false" showZeros="true" rightToLeft="false" tabSelected="false" showOutlineSymbols="true" defaultGridColor="true" view="normal" topLeftCell="A31" colorId="64" zoomScale="100" zoomScaleNormal="100" zoomScalePageLayoutView="100" workbookViewId="0">
      <selection pane="topLeft" activeCell="E22" activeCellId="0" sqref="E22"/>
    </sheetView>
  </sheetViews>
  <sheetFormatPr defaultColWidth="8.6796875" defaultRowHeight="15" customHeight="true" zeroHeight="false" outlineLevelRow="0" outlineLevelCol="0"/>
  <cols>
    <col collapsed="false" customWidth="true" hidden="false" outlineLevel="0" max="2" min="2" style="0" width="49.29"/>
    <col collapsed="false" customWidth="true" hidden="false" outlineLevel="0" max="7" min="3" style="0" width="12.29"/>
    <col collapsed="false" customWidth="true" hidden="false" outlineLevel="0" max="11" min="10" style="0" width="9.14"/>
    <col collapsed="false" customWidth="true" hidden="false" outlineLevel="0" max="12" min="12" style="0" width="53.42"/>
    <col collapsed="false" customWidth="true" hidden="false" outlineLevel="0" max="13" min="13" style="0" width="9.14"/>
    <col collapsed="false" customWidth="true" hidden="false" outlineLevel="0" max="14" min="14" style="0" width="10.57"/>
    <col collapsed="false" customWidth="true" hidden="false" outlineLevel="0" max="22" min="15" style="0" width="9.14"/>
  </cols>
  <sheetData>
    <row r="2" customFormat="false" ht="40.5" hidden="false" customHeight="true" outlineLevel="0" collapsed="false">
      <c r="B2" s="91" t="s">
        <v>570</v>
      </c>
      <c r="C2" s="91"/>
      <c r="D2" s="91"/>
      <c r="E2" s="91"/>
      <c r="F2" s="91"/>
      <c r="G2" s="91"/>
    </row>
    <row r="3" customFormat="false" ht="35.25" hidden="false" customHeight="true" outlineLevel="0" collapsed="false">
      <c r="B3" s="553" t="s">
        <v>508</v>
      </c>
      <c r="C3" s="553" t="s">
        <v>370</v>
      </c>
      <c r="D3" s="553" t="s">
        <v>371</v>
      </c>
      <c r="E3" s="553" t="s">
        <v>372</v>
      </c>
      <c r="F3" s="553" t="s">
        <v>373</v>
      </c>
      <c r="G3" s="553" t="s">
        <v>374</v>
      </c>
      <c r="I3" s="554" t="s">
        <v>571</v>
      </c>
      <c r="J3" s="554"/>
      <c r="K3" s="554"/>
      <c r="L3" s="554"/>
      <c r="M3" s="555"/>
      <c r="N3" s="555"/>
      <c r="O3" s="555"/>
      <c r="P3" s="555"/>
      <c r="Q3" s="555"/>
      <c r="R3" s="555"/>
      <c r="S3" s="555"/>
      <c r="T3" s="555"/>
      <c r="U3" s="555"/>
      <c r="V3" s="555"/>
      <c r="W3" s="555"/>
      <c r="X3" s="555"/>
      <c r="Y3" s="555"/>
      <c r="Z3" s="555"/>
      <c r="AA3" s="555"/>
      <c r="AB3" s="555"/>
      <c r="AC3" s="555"/>
    </row>
    <row r="4" customFormat="false" ht="15" hidden="false" customHeight="false" outlineLevel="0" collapsed="false">
      <c r="B4" s="556"/>
      <c r="C4" s="557"/>
      <c r="D4" s="557"/>
      <c r="E4" s="557"/>
      <c r="F4" s="557"/>
      <c r="G4" s="557"/>
      <c r="I4" s="554"/>
      <c r="J4" s="554"/>
      <c r="K4" s="554"/>
      <c r="L4" s="554"/>
      <c r="M4" s="555"/>
      <c r="N4" s="555"/>
      <c r="O4" s="555"/>
      <c r="P4" s="555"/>
      <c r="Q4" s="555"/>
      <c r="R4" s="555"/>
      <c r="S4" s="555"/>
      <c r="T4" s="555"/>
      <c r="U4" s="555"/>
      <c r="V4" s="555"/>
      <c r="W4" s="555"/>
      <c r="X4" s="555"/>
      <c r="Y4" s="555"/>
      <c r="Z4" s="555"/>
      <c r="AA4" s="555"/>
      <c r="AB4" s="555"/>
      <c r="AC4" s="555"/>
    </row>
    <row r="5" customFormat="false" ht="15" hidden="false" customHeight="false" outlineLevel="0" collapsed="false">
      <c r="B5" s="556" t="s">
        <v>572</v>
      </c>
      <c r="C5" s="557" t="n">
        <f aca="false">'BP Ricavi'!D157</f>
        <v>0</v>
      </c>
      <c r="D5" s="557" t="n">
        <f aca="false">'BP Ricavi'!E157</f>
        <v>0</v>
      </c>
      <c r="E5" s="557" t="n">
        <f aca="false">'BP Ricavi'!F157</f>
        <v>0</v>
      </c>
      <c r="F5" s="557" t="n">
        <f aca="false">'BP Ricavi'!G157</f>
        <v>0</v>
      </c>
      <c r="G5" s="557" t="n">
        <f aca="false">'BP Ricavi'!H157</f>
        <v>0</v>
      </c>
      <c r="I5" s="554"/>
      <c r="J5" s="554"/>
      <c r="K5" s="554"/>
      <c r="L5" s="554"/>
      <c r="M5" s="555"/>
      <c r="N5" s="555"/>
      <c r="O5" s="555"/>
      <c r="P5" s="555"/>
      <c r="Q5" s="555"/>
      <c r="R5" s="555"/>
      <c r="S5" s="555"/>
      <c r="T5" s="555"/>
      <c r="U5" s="555"/>
      <c r="V5" s="555"/>
      <c r="W5" s="555"/>
      <c r="X5" s="555"/>
      <c r="Y5" s="555"/>
      <c r="Z5" s="555"/>
      <c r="AA5" s="555"/>
      <c r="AB5" s="555"/>
      <c r="AC5" s="555"/>
    </row>
    <row r="6" customFormat="false" ht="15" hidden="false" customHeight="false" outlineLevel="0" collapsed="false">
      <c r="B6" s="556"/>
      <c r="C6" s="558"/>
      <c r="D6" s="558"/>
      <c r="E6" s="558"/>
      <c r="F6" s="558"/>
      <c r="G6" s="558"/>
      <c r="I6" s="554"/>
      <c r="J6" s="554"/>
      <c r="K6" s="554"/>
      <c r="L6" s="554"/>
      <c r="M6" s="555"/>
      <c r="N6" s="555"/>
      <c r="O6" s="555"/>
      <c r="P6" s="555"/>
      <c r="Q6" s="555"/>
      <c r="R6" s="555"/>
      <c r="S6" s="555"/>
      <c r="T6" s="555"/>
      <c r="U6" s="555"/>
      <c r="V6" s="555"/>
      <c r="W6" s="555"/>
      <c r="X6" s="555"/>
      <c r="Y6" s="555"/>
      <c r="Z6" s="555"/>
      <c r="AA6" s="555"/>
      <c r="AB6" s="555"/>
      <c r="AC6" s="555"/>
    </row>
    <row r="7" customFormat="false" ht="15" hidden="false" customHeight="false" outlineLevel="0" collapsed="false">
      <c r="B7" s="559" t="s">
        <v>573</v>
      </c>
      <c r="C7" s="558" t="n">
        <f aca="false">'BP Costi Fissi e Scorte'!C54</f>
        <v>0</v>
      </c>
      <c r="D7" s="558" t="n">
        <f aca="false">'BP Costi Fissi e Scorte'!D54-'BP Costi Fissi e Scorte'!C54</f>
        <v>0</v>
      </c>
      <c r="E7" s="558" t="n">
        <f aca="false">'BP Costi Fissi e Scorte'!E54-'BP Costi Fissi e Scorte'!D54</f>
        <v>0</v>
      </c>
      <c r="F7" s="558" t="n">
        <f aca="false">'BP Costi Fissi e Scorte'!F54-'BP Costi Fissi e Scorte'!E54</f>
        <v>0</v>
      </c>
      <c r="G7" s="558" t="n">
        <f aca="false">'BP Costi Fissi e Scorte'!G54-'BP Costi Fissi e Scorte'!F54</f>
        <v>0</v>
      </c>
      <c r="I7" s="554"/>
      <c r="J7" s="554"/>
      <c r="K7" s="554"/>
      <c r="L7" s="554"/>
      <c r="M7" s="555"/>
      <c r="N7" s="555"/>
      <c r="O7" s="555"/>
      <c r="P7" s="555"/>
      <c r="Q7" s="555"/>
      <c r="R7" s="555"/>
      <c r="S7" s="555"/>
      <c r="T7" s="555"/>
      <c r="U7" s="555"/>
      <c r="V7" s="555"/>
      <c r="W7" s="555"/>
      <c r="X7" s="555"/>
      <c r="Y7" s="555"/>
      <c r="Z7" s="555"/>
      <c r="AA7" s="555"/>
      <c r="AB7" s="555"/>
      <c r="AC7" s="555"/>
    </row>
    <row r="8" customFormat="false" ht="15" hidden="false" customHeight="false" outlineLevel="0" collapsed="false">
      <c r="B8" s="556"/>
      <c r="C8" s="558"/>
      <c r="D8" s="558"/>
      <c r="E8" s="558"/>
      <c r="F8" s="558"/>
      <c r="G8" s="558"/>
      <c r="I8" s="554"/>
      <c r="J8" s="554"/>
      <c r="K8" s="554"/>
      <c r="L8" s="554"/>
      <c r="M8" s="555"/>
      <c r="N8" s="555"/>
      <c r="O8" s="555"/>
      <c r="P8" s="555"/>
      <c r="Q8" s="555"/>
      <c r="R8" s="555"/>
      <c r="S8" s="555"/>
      <c r="T8" s="555"/>
      <c r="U8" s="555"/>
      <c r="V8" s="555"/>
      <c r="W8" s="555"/>
      <c r="X8" s="555"/>
      <c r="Y8" s="555"/>
      <c r="Z8" s="555"/>
      <c r="AA8" s="555"/>
      <c r="AB8" s="555"/>
      <c r="AC8" s="555"/>
    </row>
    <row r="9" customFormat="false" ht="15" hidden="false" customHeight="false" outlineLevel="0" collapsed="false">
      <c r="B9" s="556" t="s">
        <v>574</v>
      </c>
      <c r="C9" s="557" t="n">
        <f aca="false">SUM(C5:C7)</f>
        <v>0</v>
      </c>
      <c r="D9" s="557" t="n">
        <f aca="false">SUM(D5:D7)</f>
        <v>0</v>
      </c>
      <c r="E9" s="557" t="n">
        <f aca="false">SUM(E5:E7)</f>
        <v>0</v>
      </c>
      <c r="F9" s="557" t="n">
        <f aca="false">SUM(F5:F7)</f>
        <v>0</v>
      </c>
      <c r="G9" s="557" t="n">
        <f aca="false">SUM(G5:G7)</f>
        <v>0</v>
      </c>
      <c r="I9" s="554"/>
      <c r="J9" s="554"/>
      <c r="K9" s="554"/>
      <c r="L9" s="554"/>
      <c r="M9" s="555"/>
      <c r="N9" s="555"/>
      <c r="O9" s="555"/>
      <c r="P9" s="555"/>
      <c r="Q9" s="555"/>
      <c r="R9" s="555"/>
      <c r="S9" s="555"/>
      <c r="T9" s="555"/>
      <c r="U9" s="555"/>
      <c r="V9" s="555"/>
      <c r="W9" s="555"/>
      <c r="X9" s="555"/>
      <c r="Y9" s="555"/>
      <c r="Z9" s="555"/>
      <c r="AA9" s="555"/>
      <c r="AB9" s="555"/>
      <c r="AC9" s="555"/>
    </row>
    <row r="10" customFormat="false" ht="15" hidden="false" customHeight="false" outlineLevel="0" collapsed="false">
      <c r="B10" s="556"/>
      <c r="C10" s="558"/>
      <c r="D10" s="558"/>
      <c r="E10" s="558"/>
      <c r="F10" s="558"/>
      <c r="G10" s="558"/>
      <c r="I10" s="554"/>
      <c r="J10" s="554"/>
      <c r="K10" s="554"/>
      <c r="L10" s="554"/>
      <c r="M10" s="555"/>
      <c r="N10" s="555"/>
      <c r="O10" s="555"/>
      <c r="P10" s="555"/>
      <c r="Q10" s="555"/>
      <c r="R10" s="555"/>
      <c r="S10" s="555"/>
      <c r="T10" s="555"/>
      <c r="U10" s="555"/>
      <c r="V10" s="555"/>
      <c r="W10" s="555"/>
      <c r="X10" s="555"/>
      <c r="Y10" s="555"/>
      <c r="Z10" s="555"/>
      <c r="AA10" s="555"/>
      <c r="AB10" s="555"/>
      <c r="AC10" s="555"/>
    </row>
    <row r="11" customFormat="false" ht="15" hidden="false" customHeight="false" outlineLevel="0" collapsed="false">
      <c r="B11" s="556"/>
      <c r="C11" s="558"/>
      <c r="D11" s="558"/>
      <c r="E11" s="558"/>
      <c r="F11" s="558"/>
      <c r="G11" s="558"/>
      <c r="I11" s="554"/>
      <c r="J11" s="554"/>
      <c r="K11" s="554"/>
      <c r="L11" s="554"/>
      <c r="M11" s="555"/>
      <c r="N11" s="555"/>
      <c r="O11" s="555"/>
      <c r="P11" s="555"/>
      <c r="Q11" s="555"/>
      <c r="R11" s="555"/>
      <c r="S11" s="555"/>
      <c r="T11" s="555"/>
      <c r="U11" s="555"/>
      <c r="V11" s="555"/>
      <c r="W11" s="555"/>
      <c r="X11" s="555"/>
      <c r="Y11" s="555"/>
      <c r="Z11" s="555"/>
      <c r="AA11" s="555"/>
      <c r="AB11" s="555"/>
      <c r="AC11" s="555"/>
    </row>
    <row r="12" customFormat="false" ht="15" hidden="false" customHeight="false" outlineLevel="0" collapsed="false">
      <c r="B12" s="556" t="s">
        <v>575</v>
      </c>
      <c r="C12" s="558" t="n">
        <f aca="false">'BP Costi Variabili Totali'!S102</f>
        <v>0</v>
      </c>
      <c r="D12" s="558" t="n">
        <f aca="false">'BP Costi Variabili Totali'!T102</f>
        <v>0</v>
      </c>
      <c r="E12" s="558" t="n">
        <f aca="false">'BP Costi Variabili Totali'!U102</f>
        <v>0</v>
      </c>
      <c r="F12" s="558" t="n">
        <f aca="false">'BP Costi Variabili Totali'!V102</f>
        <v>0</v>
      </c>
      <c r="G12" s="558" t="n">
        <f aca="false">'BP Costi Variabili Totali'!W102</f>
        <v>0</v>
      </c>
      <c r="I12" s="554"/>
      <c r="J12" s="554"/>
      <c r="K12" s="554"/>
      <c r="L12" s="554"/>
      <c r="M12" s="555"/>
      <c r="N12" s="555"/>
      <c r="O12" s="555"/>
      <c r="P12" s="555"/>
      <c r="Q12" s="555"/>
      <c r="R12" s="555"/>
      <c r="S12" s="555"/>
      <c r="T12" s="555"/>
      <c r="U12" s="555"/>
      <c r="V12" s="555"/>
      <c r="W12" s="555"/>
      <c r="X12" s="555"/>
      <c r="Y12" s="555"/>
      <c r="Z12" s="555"/>
      <c r="AA12" s="555"/>
      <c r="AB12" s="555"/>
      <c r="AC12" s="555"/>
    </row>
    <row r="13" customFormat="false" ht="15" hidden="false" customHeight="false" outlineLevel="0" collapsed="false">
      <c r="B13" s="556"/>
      <c r="C13" s="558"/>
      <c r="D13" s="558"/>
      <c r="E13" s="558"/>
      <c r="F13" s="558"/>
      <c r="G13" s="558"/>
      <c r="I13" s="554"/>
      <c r="J13" s="554"/>
      <c r="K13" s="554"/>
      <c r="L13" s="554"/>
      <c r="M13" s="555"/>
      <c r="N13" s="555"/>
      <c r="O13" s="555"/>
      <c r="P13" s="555"/>
      <c r="Q13" s="555"/>
      <c r="R13" s="555"/>
      <c r="S13" s="555"/>
      <c r="T13" s="555"/>
      <c r="U13" s="555"/>
      <c r="V13" s="555"/>
      <c r="W13" s="555"/>
      <c r="X13" s="555"/>
      <c r="Y13" s="555"/>
      <c r="Z13" s="555"/>
      <c r="AA13" s="555"/>
      <c r="AB13" s="555"/>
      <c r="AC13" s="555"/>
    </row>
    <row r="14" customFormat="false" ht="15.75" hidden="false" customHeight="true" outlineLevel="0" collapsed="false">
      <c r="B14" s="556" t="s">
        <v>576</v>
      </c>
      <c r="C14" s="558"/>
      <c r="D14" s="558"/>
      <c r="E14" s="558"/>
      <c r="F14" s="558"/>
      <c r="G14" s="558"/>
      <c r="I14" s="554"/>
      <c r="J14" s="554"/>
      <c r="K14" s="554"/>
      <c r="L14" s="554"/>
      <c r="M14" s="555"/>
      <c r="N14" s="555"/>
      <c r="O14" s="555"/>
      <c r="P14" s="555"/>
      <c r="Q14" s="555"/>
      <c r="R14" s="555"/>
      <c r="S14" s="555"/>
      <c r="T14" s="555"/>
      <c r="U14" s="555"/>
      <c r="V14" s="555"/>
      <c r="W14" s="555"/>
      <c r="X14" s="555"/>
      <c r="Y14" s="555"/>
      <c r="Z14" s="555"/>
      <c r="AA14" s="555"/>
      <c r="AB14" s="555"/>
      <c r="AC14" s="555"/>
    </row>
    <row r="15" customFormat="false" ht="18.75" hidden="false" customHeight="true" outlineLevel="0" collapsed="false">
      <c r="B15" s="560" t="str">
        <f aca="false">'BP Costi Fissi e Scorte'!B7</f>
        <v>Acquisti di beni (non costi variabili)</v>
      </c>
      <c r="C15" s="558" t="n">
        <f aca="false">'BP Costi Fissi e Scorte'!C7</f>
        <v>0</v>
      </c>
      <c r="D15" s="558" t="n">
        <f aca="false">'BP Costi Fissi e Scorte'!D7</f>
        <v>0</v>
      </c>
      <c r="E15" s="558" t="n">
        <f aca="false">'BP Costi Fissi e Scorte'!E7</f>
        <v>0</v>
      </c>
      <c r="F15" s="558" t="n">
        <f aca="false">'BP Costi Fissi e Scorte'!F7</f>
        <v>0</v>
      </c>
      <c r="G15" s="558" t="n">
        <f aca="false">'BP Costi Fissi e Scorte'!G7</f>
        <v>0</v>
      </c>
      <c r="I15" s="554"/>
      <c r="J15" s="554"/>
      <c r="K15" s="554"/>
      <c r="L15" s="554"/>
      <c r="M15" s="555"/>
      <c r="N15" s="555"/>
      <c r="O15" s="555"/>
      <c r="P15" s="555"/>
      <c r="Q15" s="555"/>
      <c r="R15" s="555"/>
      <c r="S15" s="555"/>
      <c r="T15" s="555"/>
      <c r="U15" s="555"/>
      <c r="V15" s="555"/>
      <c r="W15" s="555"/>
      <c r="X15" s="555"/>
      <c r="Y15" s="555"/>
      <c r="Z15" s="555"/>
      <c r="AA15" s="555"/>
      <c r="AB15" s="555"/>
      <c r="AC15" s="555"/>
    </row>
    <row r="16" customFormat="false" ht="18.75" hidden="false" customHeight="true" outlineLevel="0" collapsed="false">
      <c r="B16" s="560" t="str">
        <f aca="false">'BP Costi Fissi e Scorte'!B14</f>
        <v>Acquisti di servizi (non costi variabili)</v>
      </c>
      <c r="C16" s="558" t="n">
        <f aca="false">'BP Costi Fissi e Scorte'!C14</f>
        <v>0</v>
      </c>
      <c r="D16" s="558" t="n">
        <f aca="false">'BP Costi Fissi e Scorte'!D14</f>
        <v>0</v>
      </c>
      <c r="E16" s="558" t="n">
        <f aca="false">'BP Costi Fissi e Scorte'!E14</f>
        <v>0</v>
      </c>
      <c r="F16" s="558" t="n">
        <f aca="false">'BP Costi Fissi e Scorte'!F14</f>
        <v>0</v>
      </c>
      <c r="G16" s="558" t="n">
        <f aca="false">'BP Costi Fissi e Scorte'!G14</f>
        <v>0</v>
      </c>
      <c r="I16" s="554"/>
      <c r="J16" s="554"/>
      <c r="K16" s="554"/>
      <c r="L16" s="554"/>
      <c r="M16" s="555"/>
      <c r="N16" s="555"/>
      <c r="O16" s="555"/>
      <c r="P16" s="555"/>
      <c r="Q16" s="555"/>
      <c r="R16" s="555"/>
      <c r="S16" s="555"/>
      <c r="T16" s="555"/>
      <c r="U16" s="555"/>
      <c r="V16" s="555"/>
      <c r="W16" s="555"/>
      <c r="X16" s="555"/>
      <c r="Y16" s="555"/>
      <c r="Z16" s="555"/>
      <c r="AA16" s="555"/>
      <c r="AB16" s="555"/>
      <c r="AC16" s="555"/>
    </row>
    <row r="17" customFormat="false" ht="18.75" hidden="false" customHeight="true" outlineLevel="0" collapsed="false">
      <c r="B17" s="560" t="str">
        <f aca="false">'BP Costi Fissi e Scorte'!B22</f>
        <v>Godimento di beni di terzi</v>
      </c>
      <c r="C17" s="558" t="n">
        <f aca="false">'BP Costi Fissi e Scorte'!C22</f>
        <v>0</v>
      </c>
      <c r="D17" s="558" t="n">
        <f aca="false">'BP Costi Fissi e Scorte'!D22</f>
        <v>0</v>
      </c>
      <c r="E17" s="558" t="n">
        <f aca="false">'BP Costi Fissi e Scorte'!E22</f>
        <v>0</v>
      </c>
      <c r="F17" s="558" t="n">
        <f aca="false">'BP Costi Fissi e Scorte'!F22</f>
        <v>0</v>
      </c>
      <c r="G17" s="558" t="n">
        <f aca="false">'BP Costi Fissi e Scorte'!G22</f>
        <v>0</v>
      </c>
      <c r="I17" s="554"/>
      <c r="J17" s="554"/>
      <c r="K17" s="554"/>
      <c r="L17" s="554"/>
      <c r="M17" s="555"/>
      <c r="N17" s="555"/>
      <c r="O17" s="555"/>
      <c r="P17" s="555"/>
      <c r="Q17" s="555"/>
      <c r="R17" s="555"/>
      <c r="S17" s="555"/>
      <c r="T17" s="555"/>
      <c r="U17" s="555"/>
      <c r="V17" s="555"/>
      <c r="W17" s="555"/>
      <c r="X17" s="555"/>
      <c r="Y17" s="555"/>
      <c r="Z17" s="555"/>
      <c r="AA17" s="555"/>
      <c r="AB17" s="555"/>
      <c r="AC17" s="555"/>
    </row>
    <row r="18" customFormat="false" ht="18.75" hidden="false" customHeight="true" outlineLevel="0" collapsed="false">
      <c r="B18" s="560" t="str">
        <f aca="false">'BP Costi Fissi e Scorte'!B27</f>
        <v>Costo lavoro dipendente non stagionale</v>
      </c>
      <c r="C18" s="558" t="n">
        <f aca="false">'BP Costi Fissi e Scorte'!C27</f>
        <v>0</v>
      </c>
      <c r="D18" s="558" t="n">
        <f aca="false">'BP Costi Fissi e Scorte'!D27</f>
        <v>0</v>
      </c>
      <c r="E18" s="558" t="n">
        <f aca="false">'BP Costi Fissi e Scorte'!E27</f>
        <v>0</v>
      </c>
      <c r="F18" s="558" t="n">
        <f aca="false">'BP Costi Fissi e Scorte'!F27</f>
        <v>0</v>
      </c>
      <c r="G18" s="558" t="n">
        <f aca="false">'BP Costi Fissi e Scorte'!G27</f>
        <v>0</v>
      </c>
      <c r="I18" s="554"/>
      <c r="J18" s="554"/>
      <c r="K18" s="554"/>
      <c r="L18" s="554"/>
      <c r="M18" s="555"/>
      <c r="N18" s="555"/>
      <c r="O18" s="555"/>
      <c r="P18" s="555"/>
      <c r="Q18" s="555"/>
      <c r="R18" s="555"/>
      <c r="S18" s="555"/>
      <c r="T18" s="555"/>
      <c r="U18" s="555"/>
      <c r="V18" s="555"/>
      <c r="W18" s="555"/>
      <c r="X18" s="555"/>
      <c r="Y18" s="555"/>
      <c r="Z18" s="555"/>
      <c r="AA18" s="555"/>
      <c r="AB18" s="555"/>
      <c r="AC18" s="555"/>
    </row>
    <row r="19" customFormat="false" ht="18.75" hidden="false" customHeight="true" outlineLevel="0" collapsed="false">
      <c r="B19" s="560" t="str">
        <f aca="false">'BP Costi Fissi e Scorte'!B37</f>
        <v>Altri costi diversi e fissi</v>
      </c>
      <c r="C19" s="558" t="n">
        <f aca="false">'BP Costi Fissi e Scorte'!C37</f>
        <v>0</v>
      </c>
      <c r="D19" s="558" t="n">
        <f aca="false">'BP Costi Fissi e Scorte'!D37</f>
        <v>0</v>
      </c>
      <c r="E19" s="558" t="n">
        <f aca="false">'BP Costi Fissi e Scorte'!E37</f>
        <v>0</v>
      </c>
      <c r="F19" s="558" t="n">
        <f aca="false">'BP Costi Fissi e Scorte'!F37</f>
        <v>0</v>
      </c>
      <c r="G19" s="558" t="n">
        <f aca="false">'BP Costi Fissi e Scorte'!G37</f>
        <v>0</v>
      </c>
      <c r="I19" s="554"/>
      <c r="J19" s="554"/>
      <c r="K19" s="554"/>
      <c r="L19" s="554"/>
      <c r="M19" s="555"/>
      <c r="N19" s="555"/>
      <c r="O19" s="555"/>
      <c r="P19" s="555"/>
      <c r="Q19" s="555"/>
      <c r="R19" s="555"/>
      <c r="S19" s="555"/>
      <c r="T19" s="555"/>
      <c r="U19" s="555"/>
      <c r="V19" s="555"/>
      <c r="W19" s="555"/>
      <c r="X19" s="555"/>
      <c r="Y19" s="555"/>
      <c r="Z19" s="555"/>
      <c r="AA19" s="555"/>
      <c r="AB19" s="555"/>
      <c r="AC19" s="555"/>
    </row>
    <row r="20" customFormat="false" ht="15.75" hidden="false" customHeight="true" outlineLevel="0" collapsed="false">
      <c r="B20" s="556"/>
      <c r="C20" s="558"/>
      <c r="D20" s="558"/>
      <c r="E20" s="558"/>
      <c r="F20" s="558"/>
      <c r="G20" s="558"/>
      <c r="I20" s="554"/>
      <c r="J20" s="554"/>
      <c r="K20" s="554"/>
      <c r="L20" s="554"/>
      <c r="M20" s="555"/>
      <c r="N20" s="555"/>
      <c r="O20" s="555"/>
      <c r="P20" s="555"/>
      <c r="Q20" s="555"/>
      <c r="R20" s="555"/>
      <c r="S20" s="555"/>
      <c r="T20" s="555"/>
      <c r="U20" s="555"/>
      <c r="V20" s="555"/>
      <c r="W20" s="555"/>
      <c r="X20" s="555"/>
      <c r="Y20" s="555"/>
      <c r="Z20" s="555"/>
      <c r="AA20" s="555"/>
      <c r="AB20" s="555"/>
      <c r="AC20" s="555"/>
    </row>
    <row r="21" customFormat="false" ht="15.75" hidden="false" customHeight="true" outlineLevel="0" collapsed="false">
      <c r="B21" s="556" t="s">
        <v>577</v>
      </c>
      <c r="C21" s="561"/>
      <c r="D21" s="558"/>
      <c r="E21" s="558"/>
      <c r="F21" s="558"/>
      <c r="G21" s="558"/>
      <c r="I21" s="554"/>
      <c r="J21" s="554"/>
      <c r="K21" s="554"/>
      <c r="L21" s="554"/>
      <c r="M21" s="555"/>
      <c r="N21" s="555"/>
      <c r="O21" s="555"/>
      <c r="P21" s="555"/>
      <c r="Q21" s="555"/>
      <c r="R21" s="555"/>
      <c r="S21" s="555"/>
      <c r="T21" s="555"/>
      <c r="U21" s="555"/>
      <c r="V21" s="555"/>
      <c r="W21" s="555"/>
      <c r="X21" s="555"/>
      <c r="Y21" s="555"/>
      <c r="Z21" s="555"/>
      <c r="AA21" s="555"/>
      <c r="AB21" s="555"/>
      <c r="AC21" s="555"/>
    </row>
    <row r="22" customFormat="false" ht="15.75" hidden="false" customHeight="true" outlineLevel="0" collapsed="false">
      <c r="B22" s="562" t="str">
        <f aca="false">'BP Costi Fissi e Scorte'!B31</f>
        <v>Ammortamenti</v>
      </c>
      <c r="C22" s="563" t="n">
        <f aca="false">'BP Costi Fissi e Scorte'!C31</f>
        <v>0</v>
      </c>
      <c r="D22" s="563" t="n">
        <f aca="false">'BP Costi Fissi e Scorte'!D31</f>
        <v>0</v>
      </c>
      <c r="E22" s="563" t="n">
        <f aca="false">'BP Costi Fissi e Scorte'!E31</f>
        <v>0</v>
      </c>
      <c r="F22" s="563" t="n">
        <f aca="false">'BP Costi Fissi e Scorte'!F31</f>
        <v>0</v>
      </c>
      <c r="G22" s="563" t="n">
        <f aca="false">'BP Costi Fissi e Scorte'!G31</f>
        <v>0</v>
      </c>
      <c r="I22" s="554"/>
      <c r="J22" s="554"/>
      <c r="K22" s="554"/>
      <c r="L22" s="554"/>
      <c r="M22" s="555"/>
      <c r="N22" s="555"/>
      <c r="O22" s="555"/>
      <c r="P22" s="555"/>
      <c r="Q22" s="555"/>
      <c r="R22" s="555"/>
      <c r="S22" s="555"/>
      <c r="T22" s="555"/>
      <c r="U22" s="555"/>
      <c r="V22" s="555"/>
      <c r="W22" s="555"/>
      <c r="X22" s="555"/>
      <c r="Y22" s="555"/>
      <c r="Z22" s="555"/>
      <c r="AA22" s="555"/>
      <c r="AB22" s="555"/>
      <c r="AC22" s="555"/>
    </row>
    <row r="23" customFormat="false" ht="15.75" hidden="false" customHeight="true" outlineLevel="0" collapsed="false">
      <c r="B23" s="564"/>
      <c r="C23" s="563"/>
      <c r="D23" s="565"/>
      <c r="E23" s="558"/>
      <c r="F23" s="558"/>
      <c r="G23" s="558"/>
      <c r="I23" s="554"/>
      <c r="J23" s="554"/>
      <c r="K23" s="554"/>
      <c r="L23" s="554"/>
      <c r="M23" s="555"/>
      <c r="N23" s="555"/>
      <c r="O23" s="555"/>
      <c r="P23" s="555"/>
      <c r="Q23" s="555"/>
      <c r="R23" s="555"/>
      <c r="S23" s="555"/>
      <c r="T23" s="555"/>
      <c r="U23" s="555"/>
      <c r="V23" s="555"/>
      <c r="W23" s="555"/>
      <c r="X23" s="555"/>
      <c r="Y23" s="555"/>
      <c r="Z23" s="555"/>
      <c r="AA23" s="555"/>
      <c r="AB23" s="555"/>
      <c r="AC23" s="555"/>
    </row>
    <row r="24" customFormat="false" ht="15.75" hidden="false" customHeight="true" outlineLevel="0" collapsed="false">
      <c r="B24" s="564" t="s">
        <v>578</v>
      </c>
      <c r="C24" s="563" t="n">
        <f aca="false">C9-C12-C15-C16-C17-C18-C19-C22</f>
        <v>0</v>
      </c>
      <c r="D24" s="563" t="n">
        <f aca="false">D9-D12-D15-D16-D17-D18-D19-D22</f>
        <v>0</v>
      </c>
      <c r="E24" s="563" t="n">
        <f aca="false">E9-E12-E15-E16-E17-E18-E19-E22</f>
        <v>0</v>
      </c>
      <c r="F24" s="563" t="n">
        <f aca="false">F9-F12-F15-F16-F17-F18-F19-F22</f>
        <v>0</v>
      </c>
      <c r="G24" s="563" t="n">
        <f aca="false">G9-G12-G15-G16-G17-G18-G19-G22</f>
        <v>0</v>
      </c>
      <c r="I24" s="554"/>
      <c r="J24" s="554"/>
      <c r="K24" s="554"/>
      <c r="L24" s="554"/>
      <c r="M24" s="555"/>
      <c r="N24" s="555"/>
      <c r="O24" s="555"/>
      <c r="P24" s="555"/>
      <c r="Q24" s="555"/>
      <c r="R24" s="555"/>
      <c r="S24" s="555"/>
      <c r="T24" s="555"/>
      <c r="U24" s="555"/>
      <c r="V24" s="555"/>
      <c r="W24" s="555"/>
      <c r="X24" s="555"/>
      <c r="Y24" s="555"/>
      <c r="Z24" s="555"/>
      <c r="AA24" s="555"/>
      <c r="AB24" s="555"/>
      <c r="AC24" s="555"/>
    </row>
    <row r="25" customFormat="false" ht="15.75" hidden="false" customHeight="true" outlineLevel="0" collapsed="false">
      <c r="B25" s="564"/>
      <c r="C25" s="563"/>
      <c r="D25" s="565"/>
      <c r="E25" s="558"/>
      <c r="F25" s="558"/>
      <c r="G25" s="558"/>
      <c r="I25" s="554"/>
      <c r="J25" s="554"/>
      <c r="K25" s="554"/>
      <c r="L25" s="554"/>
      <c r="M25" s="555"/>
      <c r="N25" s="555"/>
      <c r="O25" s="555"/>
      <c r="P25" s="555"/>
      <c r="Q25" s="555"/>
      <c r="R25" s="555"/>
      <c r="S25" s="555"/>
      <c r="T25" s="555"/>
      <c r="U25" s="555"/>
      <c r="V25" s="555"/>
      <c r="W25" s="555"/>
      <c r="X25" s="555"/>
      <c r="Y25" s="555"/>
      <c r="Z25" s="555"/>
      <c r="AA25" s="555"/>
      <c r="AB25" s="555"/>
      <c r="AC25" s="555"/>
    </row>
    <row r="26" customFormat="false" ht="15.75" hidden="false" customHeight="true" outlineLevel="0" collapsed="false">
      <c r="B26" s="564" t="s">
        <v>579</v>
      </c>
      <c r="C26" s="563" t="n">
        <f aca="false">'BP Mutuo'!K22</f>
        <v>0</v>
      </c>
      <c r="D26" s="563" t="e">
        <f aca="false">'BP Mutuo'!L22</f>
        <v>#DIV/0!</v>
      </c>
      <c r="E26" s="563" t="e">
        <f aca="false">'BP Mutuo'!M22</f>
        <v>#DIV/0!</v>
      </c>
      <c r="F26" s="563" t="e">
        <f aca="false">'BP Mutuo'!N22</f>
        <v>#DIV/0!</v>
      </c>
      <c r="G26" s="563" t="e">
        <f aca="false">'BP Mutuo'!O22</f>
        <v>#DIV/0!</v>
      </c>
      <c r="I26" s="554"/>
      <c r="J26" s="554"/>
      <c r="K26" s="554"/>
      <c r="L26" s="554"/>
      <c r="M26" s="555"/>
      <c r="N26" s="555"/>
      <c r="O26" s="555"/>
      <c r="P26" s="555"/>
      <c r="Q26" s="555"/>
      <c r="R26" s="555"/>
      <c r="S26" s="555"/>
      <c r="T26" s="555"/>
      <c r="U26" s="555"/>
      <c r="V26" s="555"/>
      <c r="W26" s="555"/>
      <c r="X26" s="555"/>
      <c r="Y26" s="555"/>
      <c r="Z26" s="555"/>
      <c r="AA26" s="555"/>
      <c r="AB26" s="555"/>
      <c r="AC26" s="555"/>
    </row>
    <row r="27" customFormat="false" ht="15.75" hidden="false" customHeight="true" outlineLevel="0" collapsed="false">
      <c r="B27" s="564"/>
      <c r="C27" s="563"/>
      <c r="D27" s="565"/>
      <c r="E27" s="558"/>
      <c r="F27" s="558"/>
      <c r="G27" s="558"/>
      <c r="I27" s="554"/>
      <c r="J27" s="554"/>
      <c r="K27" s="554"/>
      <c r="L27" s="554"/>
      <c r="M27" s="555"/>
      <c r="N27" s="555"/>
      <c r="O27" s="555"/>
      <c r="P27" s="555"/>
      <c r="Q27" s="555"/>
      <c r="R27" s="555"/>
      <c r="S27" s="555"/>
      <c r="T27" s="555"/>
      <c r="U27" s="555"/>
      <c r="V27" s="555"/>
      <c r="W27" s="555"/>
      <c r="X27" s="555"/>
      <c r="Y27" s="555"/>
      <c r="Z27" s="555"/>
      <c r="AA27" s="555"/>
      <c r="AB27" s="555"/>
      <c r="AC27" s="555"/>
    </row>
    <row r="28" customFormat="false" ht="15.75" hidden="false" customHeight="true" outlineLevel="0" collapsed="false">
      <c r="B28" s="564" t="s">
        <v>580</v>
      </c>
      <c r="C28" s="566" t="n">
        <f aca="false">'BP Investimenti'!G74+'BP Investimenti'!G75+'BP Investimenti'!G76</f>
        <v>0</v>
      </c>
      <c r="D28" s="565" t="n">
        <f aca="false">'BP Investimenti'!H74+'BP Investimenti'!H75+'BP Investimenti'!H76</f>
        <v>0</v>
      </c>
      <c r="E28" s="558" t="n">
        <f aca="false">'BP Investimenti'!I74+'BP Investimenti'!I75+'BP Investimenti'!I76</f>
        <v>0</v>
      </c>
      <c r="F28" s="558" t="n">
        <f aca="false">'BP Investimenti'!J74+'BP Investimenti'!J75+'BP Investimenti'!J76</f>
        <v>0</v>
      </c>
      <c r="G28" s="558" t="n">
        <f aca="false">'BP Investimenti'!K74+'BP Investimenti'!K75+'BP Investimenti'!K76</f>
        <v>0</v>
      </c>
      <c r="I28" s="554"/>
      <c r="J28" s="554"/>
      <c r="K28" s="554"/>
      <c r="L28" s="554"/>
      <c r="M28" s="555"/>
      <c r="N28" s="555"/>
      <c r="O28" s="555"/>
      <c r="P28" s="555"/>
      <c r="Q28" s="555"/>
      <c r="R28" s="555"/>
      <c r="S28" s="555"/>
      <c r="T28" s="555"/>
      <c r="U28" s="555"/>
      <c r="V28" s="555"/>
      <c r="W28" s="555"/>
      <c r="X28" s="555"/>
      <c r="Y28" s="555"/>
      <c r="Z28" s="555"/>
      <c r="AA28" s="555"/>
      <c r="AB28" s="555"/>
      <c r="AC28" s="555"/>
    </row>
    <row r="29" customFormat="false" ht="15.75" hidden="false" customHeight="true" outlineLevel="0" collapsed="false">
      <c r="B29" s="556"/>
      <c r="C29" s="567"/>
      <c r="D29" s="558"/>
      <c r="E29" s="558"/>
      <c r="F29" s="558"/>
      <c r="G29" s="558"/>
      <c r="I29" s="554"/>
      <c r="J29" s="554"/>
      <c r="K29" s="554"/>
      <c r="L29" s="554"/>
      <c r="M29" s="555"/>
      <c r="N29" s="555"/>
      <c r="O29" s="555"/>
      <c r="P29" s="555"/>
      <c r="Q29" s="555"/>
      <c r="R29" s="555"/>
      <c r="S29" s="555"/>
      <c r="T29" s="555"/>
      <c r="U29" s="555"/>
      <c r="V29" s="555"/>
      <c r="W29" s="555"/>
      <c r="X29" s="555"/>
      <c r="Y29" s="555"/>
      <c r="Z29" s="555"/>
      <c r="AA29" s="555"/>
      <c r="AB29" s="555"/>
      <c r="AC29" s="555"/>
    </row>
    <row r="30" customFormat="false" ht="31.5" hidden="false" customHeight="true" outlineLevel="0" collapsed="false">
      <c r="B30" s="564" t="s">
        <v>581</v>
      </c>
      <c r="C30" s="568" t="n">
        <f aca="false">IFERROR(C24-C26+C28,"")</f>
        <v>0</v>
      </c>
      <c r="D30" s="569" t="str">
        <f aca="false">IFERROR(D24-D26+D28,"")</f>
        <v/>
      </c>
      <c r="E30" s="570" t="str">
        <f aca="false">IFERROR(E24-E26+E28,"")</f>
        <v/>
      </c>
      <c r="F30" s="570" t="str">
        <f aca="false">IFERROR(F24-F26+F28,"")</f>
        <v/>
      </c>
      <c r="G30" s="570" t="str">
        <f aca="false">IFERROR(G24-G26+G28,"")</f>
        <v/>
      </c>
      <c r="I30" s="554"/>
      <c r="J30" s="554"/>
      <c r="K30" s="554"/>
      <c r="L30" s="554"/>
      <c r="M30" s="571"/>
      <c r="N30" s="571"/>
      <c r="O30" s="571"/>
      <c r="P30" s="571"/>
      <c r="Q30" s="571"/>
      <c r="R30" s="571"/>
      <c r="S30" s="571"/>
      <c r="T30" s="571"/>
      <c r="U30" s="555"/>
      <c r="V30" s="555"/>
      <c r="W30" s="555"/>
      <c r="X30" s="555"/>
      <c r="Y30" s="555"/>
      <c r="Z30" s="555"/>
      <c r="AA30" s="555"/>
      <c r="AB30" s="555"/>
      <c r="AC30" s="555"/>
    </row>
    <row r="31" customFormat="false" ht="15" hidden="false" customHeight="false" outlineLevel="0" collapsed="false">
      <c r="M31" s="78"/>
      <c r="N31" s="78" t="s">
        <v>370</v>
      </c>
      <c r="O31" s="78" t="s">
        <v>371</v>
      </c>
      <c r="P31" s="78" t="s">
        <v>372</v>
      </c>
      <c r="Q31" s="78" t="s">
        <v>373</v>
      </c>
      <c r="R31" s="78" t="s">
        <v>374</v>
      </c>
      <c r="S31" s="78"/>
      <c r="T31" s="124"/>
    </row>
    <row r="32" customFormat="false" ht="15" hidden="false" customHeight="false" outlineLevel="0" collapsed="false">
      <c r="M32" s="166" t="s">
        <v>582</v>
      </c>
      <c r="N32" s="166" t="n">
        <f aca="false">C9</f>
        <v>0</v>
      </c>
      <c r="O32" s="166" t="n">
        <f aca="false">D9</f>
        <v>0</v>
      </c>
      <c r="P32" s="166" t="n">
        <f aca="false">E9</f>
        <v>0</v>
      </c>
      <c r="Q32" s="166" t="n">
        <f aca="false">F9</f>
        <v>0</v>
      </c>
      <c r="R32" s="166" t="n">
        <f aca="false">G9</f>
        <v>0</v>
      </c>
      <c r="S32" s="78"/>
      <c r="T32" s="124"/>
    </row>
    <row r="33" customFormat="false" ht="15" hidden="false" customHeight="false" outlineLevel="0" collapsed="false">
      <c r="M33" s="166" t="str">
        <f aca="false">B24</f>
        <v>REDDITO OPERATIVO</v>
      </c>
      <c r="N33" s="166" t="n">
        <f aca="false">C24</f>
        <v>0</v>
      </c>
      <c r="O33" s="166" t="n">
        <f aca="false">D24</f>
        <v>0</v>
      </c>
      <c r="P33" s="166" t="n">
        <f aca="false">E24</f>
        <v>0</v>
      </c>
      <c r="Q33" s="166" t="n">
        <f aca="false">F24</f>
        <v>0</v>
      </c>
      <c r="R33" s="166" t="n">
        <f aca="false">G24</f>
        <v>0</v>
      </c>
      <c r="S33" s="78"/>
      <c r="T33" s="124"/>
    </row>
    <row r="34" customFormat="false" ht="15" hidden="false" customHeight="false" outlineLevel="0" collapsed="false">
      <c r="M34" s="78"/>
      <c r="N34" s="166"/>
      <c r="O34" s="166"/>
      <c r="P34" s="166"/>
      <c r="Q34" s="166"/>
      <c r="R34" s="166"/>
      <c r="S34" s="78"/>
      <c r="T34" s="124"/>
    </row>
    <row r="35" customFormat="false" ht="15" hidden="false" customHeight="false" outlineLevel="0" collapsed="false">
      <c r="M35" s="78"/>
      <c r="N35" s="166"/>
      <c r="O35" s="166"/>
      <c r="P35" s="166"/>
      <c r="Q35" s="166"/>
      <c r="R35" s="166"/>
      <c r="S35" s="78"/>
      <c r="T35" s="124"/>
    </row>
    <row r="36" customFormat="false" ht="15" hidden="false" customHeight="false" outlineLevel="0" collapsed="false">
      <c r="M36" s="124"/>
      <c r="N36" s="124"/>
      <c r="O36" s="124"/>
      <c r="P36" s="124"/>
      <c r="Q36" s="124"/>
      <c r="R36" s="124"/>
      <c r="S36" s="124"/>
      <c r="T36" s="124"/>
    </row>
    <row r="37" customFormat="false" ht="15" hidden="false" customHeight="false" outlineLevel="0" collapsed="false">
      <c r="M37" s="124"/>
      <c r="N37" s="124"/>
      <c r="O37" s="124"/>
      <c r="P37" s="124"/>
      <c r="Q37" s="124"/>
      <c r="R37" s="124"/>
      <c r="S37" s="124"/>
      <c r="T37" s="124"/>
    </row>
    <row r="38" customFormat="false" ht="15" hidden="false" customHeight="false" outlineLevel="0" collapsed="false">
      <c r="M38" s="124"/>
      <c r="N38" s="124"/>
      <c r="O38" s="124"/>
      <c r="P38" s="124"/>
      <c r="Q38" s="124"/>
      <c r="R38" s="124"/>
      <c r="S38" s="124"/>
      <c r="T38" s="124"/>
    </row>
    <row r="39" customFormat="false" ht="15" hidden="false" customHeight="false" outlineLevel="0" collapsed="false">
      <c r="M39" s="124"/>
      <c r="N39" s="124"/>
      <c r="O39" s="124"/>
      <c r="P39" s="124"/>
      <c r="Q39" s="124"/>
      <c r="R39" s="124"/>
      <c r="S39" s="124"/>
      <c r="T39" s="124"/>
    </row>
  </sheetData>
  <sheetProtection algorithmName="SHA-512" hashValue="Zhvt2Eo+8V0KGsQJAQ4gKa37GdXewNxmt64LdoGWjOMc+0cQt/FrCXd2EdjLRN6Xkk9izPqCgOAIjfJtY4SaiA==" saltValue="n9mjonG4ZGsRkQcbQSygmA==" spinCount="100000" sheet="true" selectLockedCells="true"/>
  <mergeCells count="2">
    <mergeCell ref="B2:G2"/>
    <mergeCell ref="I3:L30"/>
  </mergeCells>
  <conditionalFormatting sqref="C30:G30">
    <cfRule type="expression" priority="2" aboveAverage="0" equalAverage="0" bottom="0" percent="0" rank="0" text="" dxfId="15">
      <formula>IF($C$24&lt;0,$C$24)</formula>
    </cfRule>
  </conditionalFormatting>
  <conditionalFormatting sqref="C24:G24">
    <cfRule type="expression" priority="3" aboveAverage="0" equalAverage="0" bottom="0" percent="0" rank="0" text="" dxfId="16">
      <formula>IF($C$24&lt;0,$C$24)</formula>
    </cfRule>
  </conditionalFormatting>
  <printOptions headings="false" gridLines="false" gridLinesSet="true" horizontalCentered="false" verticalCentered="false"/>
  <pageMargins left="0.905555555555556" right="0.708333333333333" top="1.18611111111111" bottom="0.748611111111111" header="0.315277777777778" footer="0.315277777777778"/>
  <pageSetup paperSize="9" scale="100" fitToWidth="1" fitToHeight="1"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P49"/>
  <sheetViews>
    <sheetView showFormulas="false" showGridLines="false" showRowColHeaders="false" showZeros="true" rightToLeft="false" tabSelected="false" showOutlineSymbols="true" defaultGridColor="true" view="normal" topLeftCell="A39" colorId="64" zoomScale="100" zoomScaleNormal="100" zoomScalePageLayoutView="100" workbookViewId="0">
      <selection pane="topLeft" activeCell="C5" activeCellId="0" sqref="C5"/>
    </sheetView>
  </sheetViews>
  <sheetFormatPr defaultColWidth="8.6796875" defaultRowHeight="15" customHeight="true" zeroHeight="false" outlineLevelRow="0" outlineLevelCol="0"/>
  <cols>
    <col collapsed="false" customWidth="true" hidden="false" outlineLevel="0" max="2" min="2" style="0" width="58.14"/>
    <col collapsed="false" customWidth="true" hidden="false" outlineLevel="0" max="7" min="3" style="0" width="11.85"/>
    <col collapsed="false" customWidth="true" hidden="false" outlineLevel="0" max="8" min="8" style="0" width="15.29"/>
    <col collapsed="false" customWidth="true" hidden="false" outlineLevel="0" max="11" min="10" style="0" width="11.57"/>
    <col collapsed="false" customWidth="true" hidden="false" outlineLevel="0" max="12" min="12" style="0" width="13.57"/>
    <col collapsed="false" customWidth="true" hidden="false" outlineLevel="0" max="13" min="13" style="0" width="11.57"/>
    <col collapsed="false" customWidth="true" hidden="false" outlineLevel="0" max="14" min="14" style="0" width="13.57"/>
    <col collapsed="false" customWidth="true" hidden="false" outlineLevel="0" max="15" min="15" style="0" width="11"/>
    <col collapsed="false" customWidth="true" hidden="false" outlineLevel="0" max="16" min="16" style="0" width="13.42"/>
  </cols>
  <sheetData>
    <row r="2" customFormat="false" ht="23.25" hidden="false" customHeight="true" outlineLevel="0" collapsed="false">
      <c r="B2" s="91" t="s">
        <v>583</v>
      </c>
      <c r="C2" s="91"/>
      <c r="D2" s="91"/>
      <c r="E2" s="91"/>
    </row>
    <row r="3" customFormat="false" ht="19.5" hidden="false" customHeight="true" outlineLevel="0" collapsed="false">
      <c r="B3" s="199" t="s">
        <v>584</v>
      </c>
      <c r="C3" s="199"/>
      <c r="D3" s="199"/>
      <c r="E3" s="199"/>
      <c r="F3" s="572"/>
      <c r="G3" s="329"/>
    </row>
    <row r="4" customFormat="false" ht="15.75" hidden="false" customHeight="true" outlineLevel="0" collapsed="false">
      <c r="B4" s="573"/>
      <c r="C4" s="85" t="s">
        <v>370</v>
      </c>
      <c r="D4" s="85" t="s">
        <v>371</v>
      </c>
      <c r="E4" s="85" t="s">
        <v>372</v>
      </c>
      <c r="F4" s="85" t="s">
        <v>373</v>
      </c>
      <c r="G4" s="85" t="s">
        <v>374</v>
      </c>
      <c r="I4" s="499" t="s">
        <v>585</v>
      </c>
      <c r="J4" s="499"/>
      <c r="K4" s="499"/>
      <c r="L4" s="499"/>
      <c r="M4" s="499"/>
    </row>
    <row r="5" customFormat="false" ht="16.5" hidden="false" customHeight="true" outlineLevel="0" collapsed="false">
      <c r="B5" s="574" t="s">
        <v>586</v>
      </c>
      <c r="C5" s="575" t="n">
        <f aca="false">'BP Conto Economico'!C5</f>
        <v>0</v>
      </c>
      <c r="D5" s="575" t="n">
        <f aca="false">'BP Conto Economico'!D5</f>
        <v>0</v>
      </c>
      <c r="E5" s="575" t="n">
        <f aca="false">'BP Conto Economico'!E5</f>
        <v>0</v>
      </c>
      <c r="F5" s="575" t="n">
        <f aca="false">'BP Conto Economico'!F5</f>
        <v>0</v>
      </c>
      <c r="G5" s="575" t="n">
        <f aca="false">'BP Conto Economico'!G5</f>
        <v>0</v>
      </c>
      <c r="I5" s="499"/>
      <c r="J5" s="499"/>
      <c r="K5" s="499"/>
      <c r="L5" s="499"/>
      <c r="M5" s="499"/>
      <c r="N5" s="576"/>
      <c r="O5" s="576"/>
      <c r="P5" s="576"/>
    </row>
    <row r="6" customFormat="false" ht="16.5" hidden="false" customHeight="true" outlineLevel="0" collapsed="false">
      <c r="B6" s="577"/>
      <c r="C6" s="578"/>
      <c r="D6" s="578"/>
      <c r="E6" s="578"/>
      <c r="F6" s="578"/>
      <c r="G6" s="578"/>
      <c r="I6" s="499"/>
      <c r="J6" s="499"/>
      <c r="K6" s="499"/>
      <c r="L6" s="499"/>
      <c r="M6" s="499"/>
      <c r="N6" s="576"/>
      <c r="O6" s="576"/>
      <c r="P6" s="576"/>
    </row>
    <row r="7" customFormat="false" ht="16.5" hidden="false" customHeight="true" outlineLevel="0" collapsed="false">
      <c r="B7" s="577"/>
      <c r="C7" s="578"/>
      <c r="D7" s="578"/>
      <c r="E7" s="578"/>
      <c r="F7" s="578"/>
      <c r="G7" s="578"/>
      <c r="I7" s="499"/>
      <c r="J7" s="499"/>
      <c r="K7" s="499"/>
      <c r="L7" s="499"/>
      <c r="M7" s="499"/>
      <c r="N7" s="576"/>
      <c r="O7" s="576"/>
      <c r="P7" s="576"/>
    </row>
    <row r="8" customFormat="false" ht="16.5" hidden="false" customHeight="true" outlineLevel="0" collapsed="false">
      <c r="B8" s="577"/>
      <c r="C8" s="578"/>
      <c r="D8" s="578"/>
      <c r="E8" s="578"/>
      <c r="F8" s="578"/>
      <c r="G8" s="578"/>
      <c r="I8" s="499"/>
      <c r="J8" s="499"/>
      <c r="K8" s="499"/>
      <c r="L8" s="499"/>
      <c r="M8" s="499"/>
    </row>
    <row r="9" customFormat="false" ht="15.75" hidden="false" customHeight="true" outlineLevel="0" collapsed="false">
      <c r="B9" s="577" t="s">
        <v>587</v>
      </c>
      <c r="C9" s="578" t="n">
        <f aca="false">'BP Conto Economico'!C12</f>
        <v>0</v>
      </c>
      <c r="D9" s="578" t="n">
        <f aca="false">'BP Conto Economico'!D12</f>
        <v>0</v>
      </c>
      <c r="E9" s="578" t="n">
        <f aca="false">'BP Conto Economico'!E12</f>
        <v>0</v>
      </c>
      <c r="F9" s="578" t="n">
        <f aca="false">'BP Conto Economico'!F12</f>
        <v>0</v>
      </c>
      <c r="G9" s="578" t="n">
        <f aca="false">'BP Conto Economico'!G12</f>
        <v>0</v>
      </c>
      <c r="I9" s="499"/>
      <c r="J9" s="499"/>
      <c r="K9" s="499"/>
      <c r="L9" s="499"/>
      <c r="M9" s="499"/>
    </row>
    <row r="10" customFormat="false" ht="15.75" hidden="false" customHeight="true" outlineLevel="0" collapsed="false">
      <c r="B10" s="577" t="s">
        <v>588</v>
      </c>
      <c r="C10" s="578" t="n">
        <f aca="false">'BP Costi Fissi e Scorte'!C41-'BP Costi Fissi e Scorte'!C27-'BP Costi Fissi e Scorte'!C31</f>
        <v>0</v>
      </c>
      <c r="D10" s="578" t="n">
        <f aca="false">'BP Costi Fissi e Scorte'!D41-'BP Costi Fissi e Scorte'!D27-'BP Costi Fissi e Scorte'!D31</f>
        <v>0</v>
      </c>
      <c r="E10" s="578" t="n">
        <f aca="false">'BP Costi Fissi e Scorte'!E41-'BP Costi Fissi e Scorte'!E27-'BP Costi Fissi e Scorte'!E31</f>
        <v>0</v>
      </c>
      <c r="F10" s="578" t="n">
        <f aca="false">'BP Costi Fissi e Scorte'!F41-'BP Costi Fissi e Scorte'!F27-'BP Costi Fissi e Scorte'!F31</f>
        <v>0</v>
      </c>
      <c r="G10" s="578" t="n">
        <f aca="false">'BP Costi Fissi e Scorte'!G41-'BP Costi Fissi e Scorte'!G27-'BP Costi Fissi e Scorte'!G31</f>
        <v>0</v>
      </c>
      <c r="I10" s="499"/>
      <c r="J10" s="499"/>
      <c r="K10" s="499"/>
      <c r="L10" s="499"/>
      <c r="M10" s="499"/>
    </row>
    <row r="11" customFormat="false" ht="15.75" hidden="false" customHeight="true" outlineLevel="0" collapsed="false">
      <c r="B11" s="577" t="s">
        <v>589</v>
      </c>
      <c r="C11" s="578" t="n">
        <f aca="false">'BP Costi Fissi e Scorte'!C27</f>
        <v>0</v>
      </c>
      <c r="D11" s="578" t="n">
        <f aca="false">'BP Costi Fissi e Scorte'!D27</f>
        <v>0</v>
      </c>
      <c r="E11" s="578" t="n">
        <f aca="false">'BP Costi Fissi e Scorte'!E27</f>
        <v>0</v>
      </c>
      <c r="F11" s="578" t="n">
        <f aca="false">'BP Costi Fissi e Scorte'!F27</f>
        <v>0</v>
      </c>
      <c r="G11" s="578" t="n">
        <f aca="false">'BP Costi Fissi e Scorte'!G27</f>
        <v>0</v>
      </c>
      <c r="I11" s="499"/>
      <c r="J11" s="499"/>
      <c r="K11" s="499"/>
      <c r="L11" s="499"/>
      <c r="M11" s="499"/>
    </row>
    <row r="12" customFormat="false" ht="15.75" hidden="false" customHeight="true" outlineLevel="0" collapsed="false">
      <c r="B12" s="577"/>
      <c r="C12" s="575"/>
      <c r="D12" s="575"/>
      <c r="E12" s="575"/>
      <c r="F12" s="575"/>
      <c r="G12" s="575"/>
      <c r="I12" s="499"/>
      <c r="J12" s="499"/>
      <c r="K12" s="499"/>
      <c r="L12" s="499"/>
      <c r="M12" s="499"/>
    </row>
    <row r="13" customFormat="false" ht="15.75" hidden="false" customHeight="true" outlineLevel="0" collapsed="false">
      <c r="B13" s="574" t="s">
        <v>590</v>
      </c>
      <c r="C13" s="575" t="n">
        <f aca="false">C5-C9-C10-C11</f>
        <v>0</v>
      </c>
      <c r="D13" s="575" t="n">
        <f aca="false">D5-D9-D10-D11</f>
        <v>0</v>
      </c>
      <c r="E13" s="575" t="n">
        <f aca="false">E5-E9-E10-E11</f>
        <v>0</v>
      </c>
      <c r="F13" s="575" t="n">
        <f aca="false">F5-F9-F10-F11</f>
        <v>0</v>
      </c>
      <c r="G13" s="575" t="n">
        <f aca="false">G5-G9-G10-G11</f>
        <v>0</v>
      </c>
      <c r="I13" s="499"/>
      <c r="J13" s="499"/>
      <c r="K13" s="499"/>
      <c r="L13" s="499"/>
      <c r="M13" s="499"/>
    </row>
    <row r="14" customFormat="false" ht="15.75" hidden="false" customHeight="true" outlineLevel="0" collapsed="false">
      <c r="B14" s="577"/>
      <c r="C14" s="575"/>
      <c r="D14" s="575"/>
      <c r="E14" s="575"/>
      <c r="F14" s="575"/>
      <c r="G14" s="575"/>
      <c r="I14" s="499"/>
      <c r="J14" s="499"/>
      <c r="K14" s="499"/>
      <c r="L14" s="499"/>
      <c r="M14" s="499"/>
    </row>
    <row r="15" customFormat="false" ht="15.75" hidden="false" customHeight="true" outlineLevel="0" collapsed="false">
      <c r="B15" s="577" t="s">
        <v>591</v>
      </c>
      <c r="C15" s="578" t="n">
        <f aca="false">'BP Conto Economico'!C22</f>
        <v>0</v>
      </c>
      <c r="D15" s="578" t="n">
        <f aca="false">'BP Conto Economico'!D22</f>
        <v>0</v>
      </c>
      <c r="E15" s="578" t="n">
        <f aca="false">'BP Conto Economico'!E22</f>
        <v>0</v>
      </c>
      <c r="F15" s="578" t="n">
        <f aca="false">'BP Conto Economico'!F22</f>
        <v>0</v>
      </c>
      <c r="G15" s="578" t="n">
        <f aca="false">'BP Conto Economico'!G22</f>
        <v>0</v>
      </c>
      <c r="I15" s="499"/>
      <c r="J15" s="499"/>
      <c r="K15" s="499"/>
      <c r="L15" s="499"/>
      <c r="M15" s="499"/>
    </row>
    <row r="16" customFormat="false" ht="15.75" hidden="false" customHeight="true" outlineLevel="0" collapsed="false">
      <c r="B16" s="577"/>
      <c r="C16" s="575"/>
      <c r="D16" s="575"/>
      <c r="E16" s="575"/>
      <c r="F16" s="575"/>
      <c r="G16" s="575"/>
      <c r="I16" s="499"/>
      <c r="J16" s="499"/>
      <c r="K16" s="499"/>
      <c r="L16" s="499"/>
      <c r="M16" s="499"/>
    </row>
    <row r="17" customFormat="false" ht="15.75" hidden="false" customHeight="true" outlineLevel="0" collapsed="false">
      <c r="B17" s="574" t="s">
        <v>592</v>
      </c>
      <c r="C17" s="575" t="n">
        <f aca="false">C13-C15</f>
        <v>0</v>
      </c>
      <c r="D17" s="575" t="n">
        <f aca="false">D13-D15</f>
        <v>0</v>
      </c>
      <c r="E17" s="575" t="n">
        <f aca="false">E13-E15</f>
        <v>0</v>
      </c>
      <c r="F17" s="575" t="n">
        <f aca="false">F13-F15</f>
        <v>0</v>
      </c>
      <c r="G17" s="575" t="n">
        <f aca="false">G13-G15</f>
        <v>0</v>
      </c>
      <c r="I17" s="499"/>
      <c r="J17" s="499"/>
      <c r="K17" s="499"/>
      <c r="L17" s="499"/>
      <c r="M17" s="499"/>
    </row>
    <row r="18" customFormat="false" ht="15.75" hidden="false" customHeight="true" outlineLevel="0" collapsed="false">
      <c r="B18" s="577"/>
      <c r="C18" s="575"/>
      <c r="D18" s="575"/>
      <c r="E18" s="575"/>
      <c r="F18" s="575"/>
      <c r="G18" s="575"/>
      <c r="I18" s="499"/>
      <c r="J18" s="499"/>
      <c r="K18" s="499"/>
      <c r="L18" s="499"/>
      <c r="M18" s="499"/>
    </row>
    <row r="19" customFormat="false" ht="15.75" hidden="false" customHeight="true" outlineLevel="0" collapsed="false">
      <c r="B19" s="577" t="s">
        <v>593</v>
      </c>
      <c r="C19" s="578" t="n">
        <f aca="false">C15</f>
        <v>0</v>
      </c>
      <c r="D19" s="578" t="n">
        <f aca="false">D15</f>
        <v>0</v>
      </c>
      <c r="E19" s="578" t="n">
        <f aca="false">E15</f>
        <v>0</v>
      </c>
      <c r="F19" s="578" t="n">
        <f aca="false">F15</f>
        <v>0</v>
      </c>
      <c r="G19" s="578" t="n">
        <f aca="false">G15</f>
        <v>0</v>
      </c>
      <c r="I19" s="499"/>
      <c r="J19" s="499"/>
      <c r="K19" s="499"/>
      <c r="L19" s="499"/>
      <c r="M19" s="499"/>
    </row>
    <row r="20" customFormat="false" ht="15.75" hidden="false" customHeight="true" outlineLevel="0" collapsed="false">
      <c r="B20" s="577" t="s">
        <v>594</v>
      </c>
      <c r="C20" s="578" t="n">
        <f aca="false">'BP Costi Fissi e Scorte'!C67-0</f>
        <v>0</v>
      </c>
      <c r="D20" s="578" t="n">
        <f aca="false">'BP Costi Fissi e Scorte'!D67-'BP Costi Fissi e Scorte'!C67</f>
        <v>0</v>
      </c>
      <c r="E20" s="578" t="n">
        <f aca="false">'BP Costi Fissi e Scorte'!E67-'BP Costi Fissi e Scorte'!D67</f>
        <v>0</v>
      </c>
      <c r="F20" s="578" t="n">
        <f aca="false">'BP Costi Fissi e Scorte'!F67-'BP Costi Fissi e Scorte'!E67</f>
        <v>0</v>
      </c>
      <c r="G20" s="578" t="n">
        <f aca="false">'BP Costi Fissi e Scorte'!G67-'BP Costi Fissi e Scorte'!F67</f>
        <v>0</v>
      </c>
      <c r="I20" s="499"/>
      <c r="J20" s="499"/>
      <c r="K20" s="499"/>
      <c r="L20" s="499"/>
      <c r="M20" s="499"/>
    </row>
    <row r="21" customFormat="false" ht="15.75" hidden="false" customHeight="true" outlineLevel="0" collapsed="false">
      <c r="B21" s="577" t="s">
        <v>595</v>
      </c>
      <c r="C21" s="578" t="n">
        <f aca="false">'BP Investimenti'!G54</f>
        <v>0</v>
      </c>
      <c r="D21" s="578" t="n">
        <f aca="false">'BP Investimenti'!H54</f>
        <v>0</v>
      </c>
      <c r="E21" s="578" t="n">
        <f aca="false">'BP Investimenti'!I54</f>
        <v>0</v>
      </c>
      <c r="F21" s="578" t="n">
        <f aca="false">'BP Investimenti'!J54</f>
        <v>0</v>
      </c>
      <c r="G21" s="578" t="n">
        <f aca="false">'BP Investimenti'!K54</f>
        <v>0</v>
      </c>
      <c r="I21" s="499"/>
      <c r="J21" s="499"/>
      <c r="K21" s="499"/>
      <c r="L21" s="499"/>
      <c r="M21" s="499"/>
    </row>
    <row r="22" customFormat="false" ht="16.5" hidden="false" customHeight="true" outlineLevel="0" collapsed="false">
      <c r="B22" s="579"/>
      <c r="C22" s="579"/>
      <c r="D22" s="579"/>
      <c r="E22" s="579"/>
      <c r="F22" s="579"/>
      <c r="G22" s="579"/>
      <c r="I22" s="499"/>
      <c r="J22" s="499"/>
      <c r="K22" s="499"/>
      <c r="L22" s="499"/>
      <c r="M22" s="499"/>
    </row>
    <row r="23" customFormat="false" ht="15.75" hidden="false" customHeight="true" outlineLevel="0" collapsed="false">
      <c r="B23" s="574" t="s">
        <v>440</v>
      </c>
      <c r="C23" s="575" t="n">
        <f aca="false">C17+C19-C20-C21</f>
        <v>0</v>
      </c>
      <c r="D23" s="575" t="n">
        <f aca="false">D17+D19-D20-D21</f>
        <v>0</v>
      </c>
      <c r="E23" s="575" t="n">
        <f aca="false">E17+E19-E20-E21</f>
        <v>0</v>
      </c>
      <c r="F23" s="575" t="n">
        <f aca="false">F17+F19-F20-F21</f>
        <v>0</v>
      </c>
      <c r="G23" s="575" t="n">
        <f aca="false">G17+G19-G20-G21</f>
        <v>0</v>
      </c>
      <c r="I23" s="499"/>
      <c r="J23" s="499"/>
      <c r="K23" s="499"/>
      <c r="L23" s="499"/>
      <c r="M23" s="499"/>
    </row>
    <row r="24" customFormat="false" ht="15" hidden="false" customHeight="false" outlineLevel="0" collapsed="false">
      <c r="B24" s="330"/>
      <c r="C24" s="331"/>
      <c r="D24" s="331"/>
      <c r="E24" s="331"/>
      <c r="F24" s="331"/>
      <c r="G24" s="331"/>
      <c r="I24" s="499"/>
      <c r="J24" s="499"/>
      <c r="K24" s="499"/>
      <c r="L24" s="499"/>
      <c r="M24" s="499"/>
    </row>
    <row r="25" customFormat="false" ht="23.25" hidden="false" customHeight="true" outlineLevel="0" collapsed="false">
      <c r="B25" s="91"/>
      <c r="C25" s="91"/>
      <c r="D25" s="91"/>
      <c r="E25" s="91"/>
      <c r="F25" s="331"/>
      <c r="G25" s="331"/>
      <c r="I25" s="499"/>
      <c r="J25" s="499"/>
      <c r="K25" s="499"/>
      <c r="L25" s="499"/>
      <c r="M25" s="499"/>
    </row>
    <row r="26" customFormat="false" ht="19.5" hidden="false" customHeight="true" outlineLevel="0" collapsed="false">
      <c r="B26" s="199" t="s">
        <v>596</v>
      </c>
      <c r="C26" s="199"/>
      <c r="D26" s="199"/>
      <c r="E26" s="199"/>
      <c r="F26" s="572"/>
      <c r="G26" s="329"/>
      <c r="I26" s="499"/>
      <c r="J26" s="499"/>
      <c r="K26" s="499"/>
      <c r="L26" s="499"/>
      <c r="M26" s="499"/>
    </row>
    <row r="27" customFormat="false" ht="15.75" hidden="false" customHeight="true" outlineLevel="0" collapsed="false">
      <c r="B27" s="573"/>
      <c r="C27" s="85" t="s">
        <v>370</v>
      </c>
      <c r="D27" s="85" t="s">
        <v>371</v>
      </c>
      <c r="E27" s="85" t="s">
        <v>372</v>
      </c>
      <c r="F27" s="85" t="s">
        <v>373</v>
      </c>
      <c r="G27" s="85" t="s">
        <v>374</v>
      </c>
      <c r="I27" s="499"/>
      <c r="J27" s="499"/>
      <c r="K27" s="499"/>
      <c r="L27" s="499"/>
      <c r="M27" s="499"/>
    </row>
    <row r="28" customFormat="false" ht="16.5" hidden="false" customHeight="true" outlineLevel="0" collapsed="false">
      <c r="B28" s="577" t="s">
        <v>395</v>
      </c>
      <c r="C28" s="577" t="n">
        <f aca="false">'BP Investimenti'!G71</f>
        <v>0</v>
      </c>
      <c r="D28" s="577" t="n">
        <f aca="false">'BP Investimenti'!H71</f>
        <v>0</v>
      </c>
      <c r="E28" s="577" t="n">
        <f aca="false">'BP Investimenti'!I71</f>
        <v>0</v>
      </c>
      <c r="F28" s="577" t="n">
        <f aca="false">'BP Investimenti'!J71</f>
        <v>0</v>
      </c>
      <c r="G28" s="577" t="n">
        <f aca="false">'BP Investimenti'!K71</f>
        <v>0</v>
      </c>
      <c r="I28" s="499"/>
      <c r="J28" s="499"/>
      <c r="K28" s="499"/>
      <c r="L28" s="499"/>
      <c r="M28" s="499"/>
    </row>
    <row r="29" customFormat="false" ht="15.75" hidden="false" customHeight="true" outlineLevel="0" collapsed="false">
      <c r="B29" s="577" t="s">
        <v>397</v>
      </c>
      <c r="C29" s="577" t="e">
        <f aca="false">'BP Investimenti'!G72</f>
        <v>#DIV/0!</v>
      </c>
      <c r="D29" s="577" t="e">
        <f aca="false">'BP Investimenti'!H72</f>
        <v>#DIV/0!</v>
      </c>
      <c r="E29" s="577" t="e">
        <f aca="false">'BP Investimenti'!I72</f>
        <v>#DIV/0!</v>
      </c>
      <c r="F29" s="577" t="e">
        <f aca="false">'BP Investimenti'!J72</f>
        <v>#DIV/0!</v>
      </c>
      <c r="G29" s="577" t="e">
        <f aca="false">'BP Investimenti'!K72</f>
        <v>#DIV/0!</v>
      </c>
      <c r="I29" s="499"/>
      <c r="J29" s="499"/>
      <c r="K29" s="499"/>
      <c r="L29" s="499"/>
      <c r="M29" s="499"/>
    </row>
    <row r="30" customFormat="false" ht="15.75" hidden="false" customHeight="true" outlineLevel="0" collapsed="false">
      <c r="B30" s="577" t="s">
        <v>399</v>
      </c>
      <c r="C30" s="577" t="n">
        <f aca="false">'BP Investimenti'!G73</f>
        <v>0</v>
      </c>
      <c r="D30" s="577" t="e">
        <f aca="false">'BP Investimenti'!H73</f>
        <v>#DIV/0!</v>
      </c>
      <c r="E30" s="577" t="e">
        <f aca="false">'BP Investimenti'!I73</f>
        <v>#DIV/0!</v>
      </c>
      <c r="F30" s="577" t="e">
        <f aca="false">'BP Investimenti'!J73</f>
        <v>#DIV/0!</v>
      </c>
      <c r="G30" s="577" t="e">
        <f aca="false">'BP Investimenti'!K73</f>
        <v>#DIV/0!</v>
      </c>
      <c r="I30" s="499"/>
      <c r="J30" s="499"/>
      <c r="K30" s="499"/>
      <c r="L30" s="499"/>
      <c r="M30" s="499"/>
    </row>
    <row r="31" customFormat="false" ht="15.75" hidden="false" customHeight="true" outlineLevel="0" collapsed="false">
      <c r="B31" s="577" t="s">
        <v>597</v>
      </c>
      <c r="C31" s="577" t="n">
        <f aca="false">'BP Investimenti'!G74</f>
        <v>0</v>
      </c>
      <c r="D31" s="577" t="n">
        <f aca="false">'BP Investimenti'!H74</f>
        <v>0</v>
      </c>
      <c r="E31" s="577" t="n">
        <f aca="false">'BP Investimenti'!I74</f>
        <v>0</v>
      </c>
      <c r="F31" s="577" t="n">
        <f aca="false">'BP Investimenti'!J74</f>
        <v>0</v>
      </c>
      <c r="G31" s="577" t="n">
        <f aca="false">'BP Investimenti'!K74</f>
        <v>0</v>
      </c>
      <c r="I31" s="499"/>
      <c r="J31" s="499"/>
      <c r="K31" s="499"/>
      <c r="L31" s="499"/>
      <c r="M31" s="499"/>
    </row>
    <row r="32" customFormat="false" ht="15.75" hidden="false" customHeight="true" outlineLevel="0" collapsed="false">
      <c r="B32" s="577" t="s">
        <v>402</v>
      </c>
      <c r="C32" s="577" t="n">
        <f aca="false">'BP Investimenti'!G75</f>
        <v>0</v>
      </c>
      <c r="D32" s="577" t="n">
        <f aca="false">'BP Investimenti'!H75</f>
        <v>0</v>
      </c>
      <c r="E32" s="577" t="n">
        <f aca="false">'BP Investimenti'!I75</f>
        <v>0</v>
      </c>
      <c r="F32" s="577" t="n">
        <f aca="false">'BP Investimenti'!J75</f>
        <v>0</v>
      </c>
      <c r="G32" s="577" t="n">
        <f aca="false">'BP Investimenti'!K75</f>
        <v>0</v>
      </c>
      <c r="I32" s="499"/>
      <c r="J32" s="499"/>
      <c r="K32" s="499"/>
      <c r="L32" s="499"/>
      <c r="M32" s="499"/>
    </row>
    <row r="33" customFormat="false" ht="15.75" hidden="false" customHeight="true" outlineLevel="0" collapsed="false">
      <c r="B33" s="577" t="s">
        <v>598</v>
      </c>
      <c r="C33" s="577" t="n">
        <f aca="false">'BP Investimenti'!G76</f>
        <v>0</v>
      </c>
      <c r="D33" s="577" t="n">
        <f aca="false">'BP Investimenti'!H76</f>
        <v>0</v>
      </c>
      <c r="E33" s="577" t="n">
        <f aca="false">'BP Investimenti'!I76</f>
        <v>0</v>
      </c>
      <c r="F33" s="577" t="n">
        <f aca="false">'BP Investimenti'!J76</f>
        <v>0</v>
      </c>
      <c r="G33" s="577" t="n">
        <f aca="false">'BP Investimenti'!K76</f>
        <v>0</v>
      </c>
      <c r="I33" s="499"/>
      <c r="J33" s="499"/>
      <c r="K33" s="499"/>
      <c r="L33" s="499"/>
      <c r="M33" s="499"/>
    </row>
    <row r="34" customFormat="false" ht="16.5" hidden="false" customHeight="true" outlineLevel="0" collapsed="false">
      <c r="B34" s="577" t="s">
        <v>265</v>
      </c>
      <c r="C34" s="577" t="n">
        <f aca="false">'BP Investimenti'!G77</f>
        <v>0</v>
      </c>
      <c r="D34" s="577" t="n">
        <f aca="false">'BP Investimenti'!H77</f>
        <v>0</v>
      </c>
      <c r="E34" s="577" t="n">
        <f aca="false">'BP Investimenti'!I77</f>
        <v>0</v>
      </c>
      <c r="F34" s="577" t="n">
        <f aca="false">'BP Investimenti'!J77</f>
        <v>0</v>
      </c>
      <c r="G34" s="577" t="n">
        <f aca="false">'BP Investimenti'!K77</f>
        <v>0</v>
      </c>
      <c r="I34" s="499"/>
      <c r="J34" s="499"/>
      <c r="K34" s="499"/>
      <c r="L34" s="499"/>
      <c r="M34" s="499"/>
    </row>
    <row r="35" customFormat="false" ht="16.5" hidden="false" customHeight="true" outlineLevel="0" collapsed="false">
      <c r="B35" s="579"/>
      <c r="C35" s="579"/>
      <c r="D35" s="579"/>
      <c r="E35" s="579"/>
      <c r="F35" s="579"/>
      <c r="G35" s="579"/>
      <c r="I35" s="499"/>
      <c r="J35" s="499"/>
      <c r="K35" s="499"/>
      <c r="L35" s="499"/>
      <c r="M35" s="499"/>
    </row>
    <row r="36" customFormat="false" ht="15.75" hidden="false" customHeight="true" outlineLevel="0" collapsed="false">
      <c r="B36" s="574" t="s">
        <v>442</v>
      </c>
      <c r="C36" s="574" t="e">
        <f aca="false">'BP Investimenti'!G78</f>
        <v>#DIV/0!</v>
      </c>
      <c r="D36" s="574" t="e">
        <f aca="false">'BP Investimenti'!H78</f>
        <v>#DIV/0!</v>
      </c>
      <c r="E36" s="574" t="e">
        <f aca="false">'BP Investimenti'!I78</f>
        <v>#DIV/0!</v>
      </c>
      <c r="F36" s="574" t="e">
        <f aca="false">'BP Investimenti'!J78</f>
        <v>#DIV/0!</v>
      </c>
      <c r="G36" s="574" t="e">
        <f aca="false">'BP Investimenti'!K78</f>
        <v>#DIV/0!</v>
      </c>
      <c r="I36" s="499"/>
      <c r="J36" s="499"/>
      <c r="K36" s="499"/>
      <c r="L36" s="499"/>
      <c r="M36" s="499"/>
    </row>
    <row r="37" customFormat="false" ht="15" hidden="false" customHeight="false" outlineLevel="0" collapsed="false">
      <c r="B37" s="330"/>
      <c r="C37" s="331"/>
      <c r="D37" s="331"/>
      <c r="E37" s="331"/>
      <c r="F37" s="331"/>
      <c r="G37" s="331"/>
    </row>
    <row r="38" customFormat="false" ht="15" hidden="false" customHeight="false" outlineLevel="0" collapsed="false">
      <c r="B38" s="330"/>
      <c r="C38" s="331"/>
      <c r="D38" s="331"/>
      <c r="E38" s="331"/>
      <c r="F38" s="331"/>
      <c r="G38" s="331"/>
    </row>
    <row r="39" customFormat="false" ht="19.5" hidden="false" customHeight="true" outlineLevel="0" collapsed="false">
      <c r="B39" s="199" t="s">
        <v>443</v>
      </c>
      <c r="C39" s="199"/>
      <c r="D39" s="199"/>
      <c r="E39" s="199"/>
      <c r="F39" s="331"/>
      <c r="G39" s="331"/>
      <c r="H39" s="78"/>
      <c r="I39" s="78"/>
      <c r="J39" s="78"/>
      <c r="K39" s="78"/>
      <c r="L39" s="78"/>
      <c r="M39" s="78"/>
      <c r="N39" s="78"/>
      <c r="O39" s="78"/>
    </row>
    <row r="40" customFormat="false" ht="15.75" hidden="false" customHeight="true" outlineLevel="0" collapsed="false">
      <c r="B40" s="573"/>
      <c r="C40" s="85" t="str">
        <f aca="false">+C27</f>
        <v>Esercizio 1</v>
      </c>
      <c r="D40" s="85" t="str">
        <f aca="false">+D27</f>
        <v>Esercizio 2</v>
      </c>
      <c r="E40" s="85" t="str">
        <f aca="false">+E27</f>
        <v>Esercizio 3</v>
      </c>
      <c r="F40" s="85" t="str">
        <f aca="false">+F27</f>
        <v>Esercizio 4</v>
      </c>
      <c r="G40" s="580" t="str">
        <f aca="false">+G27</f>
        <v>Esercizio 5</v>
      </c>
      <c r="H40" s="78"/>
      <c r="I40" s="581" t="n">
        <f aca="false">B40</f>
        <v>0</v>
      </c>
      <c r="J40" s="581" t="str">
        <f aca="false">C40</f>
        <v>Esercizio 1</v>
      </c>
      <c r="K40" s="581" t="str">
        <f aca="false">D40</f>
        <v>Esercizio 2</v>
      </c>
      <c r="L40" s="581" t="str">
        <f aca="false">E40</f>
        <v>Esercizio 3</v>
      </c>
      <c r="M40" s="581" t="str">
        <f aca="false">F40</f>
        <v>Esercizio 4</v>
      </c>
      <c r="N40" s="581" t="str">
        <f aca="false">G40</f>
        <v>Esercizio 5</v>
      </c>
      <c r="O40" s="78"/>
    </row>
    <row r="41" customFormat="false" ht="16.5" hidden="false" customHeight="true" outlineLevel="0" collapsed="false">
      <c r="B41" s="36" t="str">
        <f aca="false">B23</f>
        <v>Flussi di cassa operativi (A)</v>
      </c>
      <c r="C41" s="582" t="n">
        <f aca="false">C23</f>
        <v>0</v>
      </c>
      <c r="D41" s="582" t="n">
        <f aca="false">D23</f>
        <v>0</v>
      </c>
      <c r="E41" s="582" t="n">
        <f aca="false">E23</f>
        <v>0</v>
      </c>
      <c r="F41" s="582" t="n">
        <f aca="false">F23</f>
        <v>0</v>
      </c>
      <c r="G41" s="583" t="n">
        <f aca="false">G23</f>
        <v>0</v>
      </c>
      <c r="H41" s="78"/>
      <c r="I41" s="581" t="str">
        <f aca="false">B41</f>
        <v>Flussi di cassa operativi (A)</v>
      </c>
      <c r="J41" s="584" t="n">
        <f aca="false">C41</f>
        <v>0</v>
      </c>
      <c r="K41" s="584" t="n">
        <f aca="false">D41</f>
        <v>0</v>
      </c>
      <c r="L41" s="584" t="n">
        <f aca="false">E41</f>
        <v>0</v>
      </c>
      <c r="M41" s="584" t="n">
        <f aca="false">F41</f>
        <v>0</v>
      </c>
      <c r="N41" s="584" t="n">
        <f aca="false">G41</f>
        <v>0</v>
      </c>
      <c r="O41" s="78"/>
    </row>
    <row r="42" customFormat="false" ht="15.75" hidden="false" customHeight="true" outlineLevel="0" collapsed="false">
      <c r="B42" s="36" t="str">
        <f aca="false">B36</f>
        <v>Flussi di cassa delle operazioni di raccolta (B)</v>
      </c>
      <c r="C42" s="582" t="e">
        <f aca="false">C36</f>
        <v>#DIV/0!</v>
      </c>
      <c r="D42" s="582" t="e">
        <f aca="false">D36</f>
        <v>#DIV/0!</v>
      </c>
      <c r="E42" s="582" t="e">
        <f aca="false">E36</f>
        <v>#DIV/0!</v>
      </c>
      <c r="F42" s="582" t="e">
        <f aca="false">F36</f>
        <v>#DIV/0!</v>
      </c>
      <c r="G42" s="583" t="e">
        <f aca="false">G36</f>
        <v>#DIV/0!</v>
      </c>
      <c r="H42" s="78"/>
      <c r="I42" s="581" t="str">
        <f aca="false">B42</f>
        <v>Flussi di cassa delle operazioni di raccolta (B)</v>
      </c>
      <c r="J42" s="584" t="e">
        <f aca="false">C42</f>
        <v>#DIV/0!</v>
      </c>
      <c r="K42" s="584" t="e">
        <f aca="false">D42</f>
        <v>#DIV/0!</v>
      </c>
      <c r="L42" s="584" t="e">
        <f aca="false">E42</f>
        <v>#DIV/0!</v>
      </c>
      <c r="M42" s="584" t="e">
        <f aca="false">F42</f>
        <v>#DIV/0!</v>
      </c>
      <c r="N42" s="584" t="e">
        <f aca="false">G42</f>
        <v>#DIV/0!</v>
      </c>
      <c r="O42" s="78"/>
    </row>
    <row r="43" customFormat="false" ht="15.75" hidden="false" customHeight="true" outlineLevel="0" collapsed="false">
      <c r="B43" s="36"/>
      <c r="C43" s="585"/>
      <c r="D43" s="585"/>
      <c r="E43" s="585"/>
      <c r="F43" s="585"/>
      <c r="G43" s="586"/>
      <c r="H43" s="78"/>
      <c r="I43" s="78" t="str">
        <f aca="false">B44</f>
        <v>Flusso di cassa  complessivo (A + B)</v>
      </c>
      <c r="J43" s="584" t="e">
        <f aca="false">C44</f>
        <v>#DIV/0!</v>
      </c>
      <c r="K43" s="584" t="e">
        <f aca="false">D44</f>
        <v>#DIV/0!</v>
      </c>
      <c r="L43" s="584" t="e">
        <f aca="false">E44</f>
        <v>#DIV/0!</v>
      </c>
      <c r="M43" s="584" t="e">
        <f aca="false">F44</f>
        <v>#DIV/0!</v>
      </c>
      <c r="N43" s="584" t="e">
        <f aca="false">G44</f>
        <v>#DIV/0!</v>
      </c>
      <c r="O43" s="78"/>
    </row>
    <row r="44" customFormat="false" ht="15.75" hidden="false" customHeight="true" outlineLevel="0" collapsed="false">
      <c r="B44" s="573" t="s">
        <v>444</v>
      </c>
      <c r="C44" s="585" t="e">
        <f aca="false">SUM(C41:C43)</f>
        <v>#DIV/0!</v>
      </c>
      <c r="D44" s="585" t="e">
        <f aca="false">SUM(D41:D43)</f>
        <v>#DIV/0!</v>
      </c>
      <c r="E44" s="585" t="e">
        <f aca="false">SUM(E41:E43)</f>
        <v>#DIV/0!</v>
      </c>
      <c r="F44" s="585" t="e">
        <f aca="false">SUM(F41:F43)</f>
        <v>#DIV/0!</v>
      </c>
      <c r="G44" s="586" t="e">
        <f aca="false">SUM(G41:G43)</f>
        <v>#DIV/0!</v>
      </c>
      <c r="H44" s="78"/>
      <c r="I44" s="587" t="str">
        <f aca="false">B46</f>
        <v>Disponibililità monetarie finali</v>
      </c>
      <c r="J44" s="584" t="e">
        <f aca="false">C46</f>
        <v>#DIV/0!</v>
      </c>
      <c r="K44" s="584" t="e">
        <f aca="false">D46</f>
        <v>#DIV/0!</v>
      </c>
      <c r="L44" s="584" t="e">
        <f aca="false">E46</f>
        <v>#DIV/0!</v>
      </c>
      <c r="M44" s="584" t="e">
        <f aca="false">F46</f>
        <v>#DIV/0!</v>
      </c>
      <c r="N44" s="584" t="e">
        <f aca="false">G46</f>
        <v>#DIV/0!</v>
      </c>
      <c r="O44" s="78"/>
    </row>
    <row r="45" customFormat="false" ht="15.75" hidden="false" customHeight="true" outlineLevel="0" collapsed="false">
      <c r="B45" s="573"/>
      <c r="C45" s="585"/>
      <c r="D45" s="585"/>
      <c r="E45" s="585"/>
      <c r="F45" s="585"/>
      <c r="G45" s="586"/>
      <c r="H45" s="78"/>
      <c r="I45" s="78"/>
      <c r="J45" s="78"/>
      <c r="K45" s="78"/>
      <c r="L45" s="78"/>
      <c r="M45" s="78"/>
      <c r="N45" s="78"/>
      <c r="O45" s="78"/>
    </row>
    <row r="46" customFormat="false" ht="15.75" hidden="false" customHeight="true" outlineLevel="0" collapsed="false">
      <c r="B46" s="573" t="s">
        <v>599</v>
      </c>
      <c r="C46" s="588" t="e">
        <f aca="false">C44</f>
        <v>#DIV/0!</v>
      </c>
      <c r="D46" s="588" t="e">
        <f aca="false">C46+D44</f>
        <v>#DIV/0!</v>
      </c>
      <c r="E46" s="588" t="e">
        <f aca="false">D46+E44</f>
        <v>#DIV/0!</v>
      </c>
      <c r="F46" s="588" t="e">
        <f aca="false">E46+F44</f>
        <v>#DIV/0!</v>
      </c>
      <c r="G46" s="589" t="e">
        <f aca="false">F46+G44</f>
        <v>#DIV/0!</v>
      </c>
      <c r="H46" s="78"/>
      <c r="I46" s="78"/>
      <c r="J46" s="78"/>
      <c r="K46" s="78"/>
      <c r="L46" s="78"/>
      <c r="M46" s="78"/>
      <c r="N46" s="78"/>
      <c r="O46" s="78"/>
    </row>
    <row r="47" customFormat="false" ht="15" hidden="false" customHeight="false" outlineLevel="0" collapsed="false">
      <c r="H47" s="78"/>
      <c r="I47" s="78"/>
      <c r="J47" s="78"/>
      <c r="K47" s="78"/>
      <c r="L47" s="78"/>
      <c r="M47" s="78"/>
      <c r="N47" s="78"/>
      <c r="O47" s="78"/>
    </row>
    <row r="48" customFormat="false" ht="15" hidden="false" customHeight="false" outlineLevel="0" collapsed="false">
      <c r="H48" s="78"/>
      <c r="I48" s="78"/>
      <c r="J48" s="78"/>
      <c r="K48" s="78"/>
      <c r="L48" s="78"/>
      <c r="M48" s="78"/>
      <c r="N48" s="78"/>
      <c r="O48" s="78"/>
    </row>
    <row r="49" customFormat="false" ht="15" hidden="false" customHeight="false" outlineLevel="0" collapsed="false">
      <c r="H49" s="78"/>
      <c r="I49" s="78"/>
      <c r="J49" s="78"/>
      <c r="K49" s="78"/>
      <c r="L49" s="78"/>
      <c r="M49" s="78"/>
      <c r="N49" s="78"/>
      <c r="O49" s="78"/>
    </row>
  </sheetData>
  <sheetProtection algorithmName="SHA-512" hashValue="JhEoVpY8rA0if6AJOS4P8VLKqJJSFRYHhl1bhW8dBZxNahJrmkqs1kV6QPogvLbYx82FK3Ij1SAd+x9qXKT6wA==" saltValue="9BTlNxr8OWydvDvZq5CmOg==" spinCount="100000" sheet="true" selectLockedCells="true"/>
  <mergeCells count="8">
    <mergeCell ref="B2:E2"/>
    <mergeCell ref="B3:E3"/>
    <mergeCell ref="I4:M36"/>
    <mergeCell ref="B22:G22"/>
    <mergeCell ref="B25:E25"/>
    <mergeCell ref="B26:E26"/>
    <mergeCell ref="B35:G35"/>
    <mergeCell ref="B39:E39"/>
  </mergeCells>
  <conditionalFormatting sqref="C46:G46">
    <cfRule type="expression" priority="2" aboveAverage="0" equalAverage="0" bottom="0" percent="0" rank="0" text="" dxfId="17">
      <formula>IF($C$46&lt;0,$C$46)</formula>
    </cfRule>
  </conditionalFormatting>
  <printOptions headings="false" gridLines="false" gridLinesSet="true" horizontalCentered="false" verticalCentered="false"/>
  <pageMargins left="0.905555555555556" right="0.708333333333333" top="0.989583333333333" bottom="0.748611111111111" header="0.315277777777778" footer="0.315277777777778"/>
  <pageSetup paperSize="9" scale="100" fitToWidth="1" fitToHeight="1"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91"/>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selection pane="topLeft" activeCell="K6" activeCellId="0" sqref="K6"/>
    </sheetView>
  </sheetViews>
  <sheetFormatPr defaultColWidth="8.859375" defaultRowHeight="15" customHeight="true" zeroHeight="false" outlineLevelRow="0" outlineLevelCol="0"/>
  <cols>
    <col collapsed="false" customWidth="true" hidden="false" outlineLevel="0" max="1" min="1" style="590" width="9.71"/>
    <col collapsed="false" customWidth="true" hidden="false" outlineLevel="0" max="2" min="2" style="590" width="8.15"/>
    <col collapsed="false" customWidth="true" hidden="false" outlineLevel="0" max="3" min="3" style="590" width="12.42"/>
    <col collapsed="false" customWidth="true" hidden="false" outlineLevel="0" max="4" min="4" style="590" width="17.15"/>
    <col collapsed="false" customWidth="true" hidden="false" outlineLevel="0" max="5" min="5" style="590" width="11.14"/>
    <col collapsed="false" customWidth="true" hidden="false" outlineLevel="0" max="6" min="6" style="590" width="49.42"/>
    <col collapsed="false" customWidth="true" hidden="false" outlineLevel="0" max="7" min="7" style="590" width="10"/>
    <col collapsed="false" customWidth="true" hidden="false" outlineLevel="0" max="8" min="8" style="590" width="15.14"/>
    <col collapsed="false" customWidth="false" hidden="false" outlineLevel="0" max="16384" min="9" style="590" width="8.86"/>
  </cols>
  <sheetData>
    <row r="1" s="592" customFormat="true" ht="15" hidden="false" customHeight="false" outlineLevel="0" collapsed="false">
      <c r="A1" s="591" t="s">
        <v>600</v>
      </c>
      <c r="B1" s="591" t="s">
        <v>601</v>
      </c>
      <c r="C1" s="591" t="s">
        <v>602</v>
      </c>
      <c r="D1" s="591" t="s">
        <v>603</v>
      </c>
      <c r="E1" s="591" t="s">
        <v>604</v>
      </c>
      <c r="F1" s="591" t="s">
        <v>605</v>
      </c>
      <c r="G1" s="591" t="s">
        <v>606</v>
      </c>
      <c r="H1" s="591" t="s">
        <v>607</v>
      </c>
    </row>
    <row r="2" customFormat="false" ht="15" hidden="false" customHeight="false" outlineLevel="0" collapsed="false">
      <c r="A2" s="593" t="n">
        <v>222</v>
      </c>
      <c r="B2" s="593" t="s">
        <v>608</v>
      </c>
      <c r="C2" s="593" t="s">
        <v>609</v>
      </c>
      <c r="D2" s="593" t="s">
        <v>610</v>
      </c>
      <c r="E2" s="593" t="s">
        <v>611</v>
      </c>
      <c r="F2" s="593" t="s">
        <v>612</v>
      </c>
      <c r="G2" s="594" t="n">
        <v>1145.47</v>
      </c>
      <c r="H2" s="593" t="s">
        <v>109</v>
      </c>
      <c r="K2" s="595" t="s">
        <v>109</v>
      </c>
    </row>
    <row r="3" customFormat="false" ht="15" hidden="false" customHeight="false" outlineLevel="0" collapsed="false">
      <c r="A3" s="593" t="n">
        <v>222</v>
      </c>
      <c r="B3" s="593" t="s">
        <v>608</v>
      </c>
      <c r="C3" s="593" t="s">
        <v>609</v>
      </c>
      <c r="D3" s="593" t="s">
        <v>613</v>
      </c>
      <c r="E3" s="593" t="s">
        <v>614</v>
      </c>
      <c r="F3" s="593" t="s">
        <v>615</v>
      </c>
      <c r="G3" s="594" t="n">
        <v>1545.86</v>
      </c>
      <c r="H3" s="593" t="s">
        <v>109</v>
      </c>
      <c r="K3" s="595" t="s">
        <v>112</v>
      </c>
    </row>
    <row r="4" customFormat="false" ht="15" hidden="false" customHeight="false" outlineLevel="0" collapsed="false">
      <c r="A4" s="593" t="n">
        <v>222</v>
      </c>
      <c r="B4" s="593" t="s">
        <v>608</v>
      </c>
      <c r="C4" s="593" t="s">
        <v>609</v>
      </c>
      <c r="D4" s="593" t="s">
        <v>616</v>
      </c>
      <c r="E4" s="593" t="s">
        <v>617</v>
      </c>
      <c r="F4" s="593" t="s">
        <v>618</v>
      </c>
      <c r="G4" s="594" t="n">
        <v>673.61</v>
      </c>
      <c r="H4" s="593" t="s">
        <v>109</v>
      </c>
      <c r="K4" s="595" t="s">
        <v>114</v>
      </c>
    </row>
    <row r="5" customFormat="false" ht="15" hidden="false" customHeight="false" outlineLevel="0" collapsed="false">
      <c r="A5" s="593" t="n">
        <v>222</v>
      </c>
      <c r="B5" s="593" t="s">
        <v>608</v>
      </c>
      <c r="C5" s="593" t="s">
        <v>609</v>
      </c>
      <c r="D5" s="593" t="s">
        <v>619</v>
      </c>
      <c r="E5" s="593" t="s">
        <v>620</v>
      </c>
      <c r="F5" s="593" t="s">
        <v>621</v>
      </c>
      <c r="G5" s="594" t="n">
        <v>1108.55</v>
      </c>
      <c r="H5" s="593" t="s">
        <v>109</v>
      </c>
      <c r="K5" s="595" t="s">
        <v>115</v>
      </c>
    </row>
    <row r="6" customFormat="false" ht="15" hidden="false" customHeight="false" outlineLevel="0" collapsed="false">
      <c r="A6" s="593" t="n">
        <v>222</v>
      </c>
      <c r="B6" s="593" t="s">
        <v>608</v>
      </c>
      <c r="C6" s="593" t="s">
        <v>609</v>
      </c>
      <c r="D6" s="593" t="s">
        <v>622</v>
      </c>
      <c r="E6" s="593" t="s">
        <v>623</v>
      </c>
      <c r="F6" s="593" t="s">
        <v>624</v>
      </c>
      <c r="G6" s="594" t="n">
        <v>737.8</v>
      </c>
      <c r="H6" s="593" t="s">
        <v>109</v>
      </c>
      <c r="K6" s="595" t="s">
        <v>117</v>
      </c>
    </row>
    <row r="7" customFormat="false" ht="15" hidden="false" customHeight="false" outlineLevel="0" collapsed="false">
      <c r="A7" s="593" t="n">
        <v>222</v>
      </c>
      <c r="B7" s="593" t="s">
        <v>608</v>
      </c>
      <c r="C7" s="593" t="s">
        <v>609</v>
      </c>
      <c r="D7" s="593" t="s">
        <v>625</v>
      </c>
      <c r="E7" s="593" t="s">
        <v>626</v>
      </c>
      <c r="F7" s="593" t="s">
        <v>627</v>
      </c>
      <c r="G7" s="594" t="n">
        <v>1857.4</v>
      </c>
      <c r="H7" s="593" t="s">
        <v>109</v>
      </c>
      <c r="K7" s="595"/>
    </row>
    <row r="8" customFormat="false" ht="15" hidden="false" customHeight="false" outlineLevel="0" collapsed="false">
      <c r="A8" s="593" t="n">
        <v>222</v>
      </c>
      <c r="B8" s="593" t="s">
        <v>608</v>
      </c>
      <c r="C8" s="593" t="s">
        <v>609</v>
      </c>
      <c r="D8" s="593" t="s">
        <v>628</v>
      </c>
      <c r="E8" s="593" t="s">
        <v>629</v>
      </c>
      <c r="F8" s="593" t="s">
        <v>630</v>
      </c>
      <c r="G8" s="594" t="n">
        <v>2069.04</v>
      </c>
      <c r="H8" s="593" t="s">
        <v>109</v>
      </c>
    </row>
    <row r="9" customFormat="false" ht="15" hidden="false" customHeight="false" outlineLevel="0" collapsed="false">
      <c r="A9" s="593" t="n">
        <v>222</v>
      </c>
      <c r="B9" s="593" t="s">
        <v>608</v>
      </c>
      <c r="C9" s="593" t="s">
        <v>609</v>
      </c>
      <c r="D9" s="593" t="s">
        <v>631</v>
      </c>
      <c r="E9" s="593" t="s">
        <v>632</v>
      </c>
      <c r="F9" s="593" t="s">
        <v>633</v>
      </c>
      <c r="G9" s="594" t="n">
        <v>1549.3</v>
      </c>
      <c r="H9" s="593" t="s">
        <v>109</v>
      </c>
    </row>
    <row r="10" customFormat="false" ht="15" hidden="false" customHeight="false" outlineLevel="0" collapsed="false">
      <c r="A10" s="593" t="n">
        <v>222</v>
      </c>
      <c r="B10" s="593" t="s">
        <v>608</v>
      </c>
      <c r="C10" s="593" t="s">
        <v>609</v>
      </c>
      <c r="D10" s="593" t="s">
        <v>634</v>
      </c>
      <c r="E10" s="593" t="s">
        <v>635</v>
      </c>
      <c r="F10" s="593" t="s">
        <v>636</v>
      </c>
      <c r="G10" s="594" t="n">
        <v>1431.64</v>
      </c>
      <c r="H10" s="593" t="s">
        <v>109</v>
      </c>
    </row>
    <row r="11" customFormat="false" ht="15" hidden="false" customHeight="false" outlineLevel="0" collapsed="false">
      <c r="A11" s="593" t="n">
        <v>222</v>
      </c>
      <c r="B11" s="593" t="s">
        <v>608</v>
      </c>
      <c r="C11" s="593" t="s">
        <v>609</v>
      </c>
      <c r="D11" s="593" t="s">
        <v>637</v>
      </c>
      <c r="E11" s="593" t="s">
        <v>638</v>
      </c>
      <c r="F11" s="593" t="s">
        <v>639</v>
      </c>
      <c r="G11" s="594" t="n">
        <v>1235.2</v>
      </c>
      <c r="H11" s="593" t="s">
        <v>109</v>
      </c>
    </row>
    <row r="12" customFormat="false" ht="15" hidden="false" customHeight="false" outlineLevel="0" collapsed="false">
      <c r="A12" s="593" t="n">
        <v>222</v>
      </c>
      <c r="B12" s="593" t="s">
        <v>608</v>
      </c>
      <c r="C12" s="593" t="s">
        <v>609</v>
      </c>
      <c r="D12" s="593" t="s">
        <v>640</v>
      </c>
      <c r="E12" s="593" t="s">
        <v>641</v>
      </c>
      <c r="F12" s="593" t="s">
        <v>642</v>
      </c>
      <c r="G12" s="594" t="n">
        <v>10917.78</v>
      </c>
      <c r="H12" s="593" t="s">
        <v>109</v>
      </c>
    </row>
    <row r="13" customFormat="false" ht="15" hidden="false" customHeight="false" outlineLevel="0" collapsed="false">
      <c r="A13" s="593" t="n">
        <v>222</v>
      </c>
      <c r="B13" s="593" t="s">
        <v>608</v>
      </c>
      <c r="C13" s="593" t="s">
        <v>609</v>
      </c>
      <c r="D13" s="593" t="s">
        <v>643</v>
      </c>
      <c r="E13" s="593" t="s">
        <v>644</v>
      </c>
      <c r="F13" s="593" t="s">
        <v>645</v>
      </c>
      <c r="G13" s="594" t="n">
        <v>2691.9</v>
      </c>
      <c r="H13" s="593" t="s">
        <v>109</v>
      </c>
    </row>
    <row r="14" customFormat="false" ht="15" hidden="false" customHeight="false" outlineLevel="0" collapsed="false">
      <c r="A14" s="593" t="n">
        <v>222</v>
      </c>
      <c r="B14" s="593" t="s">
        <v>608</v>
      </c>
      <c r="C14" s="593" t="s">
        <v>609</v>
      </c>
      <c r="D14" s="593" t="s">
        <v>646</v>
      </c>
      <c r="E14" s="593" t="s">
        <v>647</v>
      </c>
      <c r="F14" s="593" t="s">
        <v>648</v>
      </c>
      <c r="G14" s="594" t="n">
        <v>4272.01</v>
      </c>
      <c r="H14" s="593" t="s">
        <v>109</v>
      </c>
    </row>
    <row r="15" customFormat="false" ht="15" hidden="false" customHeight="false" outlineLevel="0" collapsed="false">
      <c r="A15" s="593" t="n">
        <v>222</v>
      </c>
      <c r="B15" s="593" t="s">
        <v>608</v>
      </c>
      <c r="C15" s="593" t="s">
        <v>609</v>
      </c>
      <c r="D15" s="593" t="s">
        <v>649</v>
      </c>
      <c r="E15" s="593" t="s">
        <v>650</v>
      </c>
      <c r="F15" s="593" t="s">
        <v>651</v>
      </c>
      <c r="G15" s="594" t="n">
        <v>21613.69</v>
      </c>
      <c r="H15" s="593" t="s">
        <v>109</v>
      </c>
    </row>
    <row r="16" customFormat="false" ht="15" hidden="false" customHeight="false" outlineLevel="0" collapsed="false">
      <c r="A16" s="593" t="n">
        <v>222</v>
      </c>
      <c r="B16" s="593" t="s">
        <v>608</v>
      </c>
      <c r="C16" s="593" t="s">
        <v>609</v>
      </c>
      <c r="D16" s="593" t="s">
        <v>652</v>
      </c>
      <c r="E16" s="593" t="s">
        <v>653</v>
      </c>
      <c r="F16" s="593" t="s">
        <v>654</v>
      </c>
      <c r="G16" s="594" t="n">
        <v>17851.31</v>
      </c>
      <c r="H16" s="593" t="s">
        <v>109</v>
      </c>
    </row>
    <row r="17" customFormat="false" ht="15" hidden="false" customHeight="false" outlineLevel="0" collapsed="false">
      <c r="A17" s="593" t="n">
        <v>222</v>
      </c>
      <c r="B17" s="593" t="s">
        <v>608</v>
      </c>
      <c r="C17" s="593" t="s">
        <v>609</v>
      </c>
      <c r="D17" s="593" t="s">
        <v>655</v>
      </c>
      <c r="E17" s="593" t="s">
        <v>656</v>
      </c>
      <c r="F17" s="593" t="s">
        <v>657</v>
      </c>
      <c r="G17" s="594" t="n">
        <v>25375.98</v>
      </c>
      <c r="H17" s="593" t="s">
        <v>109</v>
      </c>
    </row>
    <row r="18" customFormat="false" ht="15" hidden="false" customHeight="false" outlineLevel="0" collapsed="false">
      <c r="A18" s="593" t="n">
        <v>222</v>
      </c>
      <c r="B18" s="593" t="s">
        <v>608</v>
      </c>
      <c r="C18" s="593" t="s">
        <v>609</v>
      </c>
      <c r="D18" s="593" t="s">
        <v>658</v>
      </c>
      <c r="E18" s="593" t="s">
        <v>659</v>
      </c>
      <c r="F18" s="593" t="s">
        <v>660</v>
      </c>
      <c r="G18" s="594" t="n">
        <v>39282.76</v>
      </c>
      <c r="H18" s="593" t="s">
        <v>109</v>
      </c>
    </row>
    <row r="19" customFormat="false" ht="15" hidden="false" customHeight="false" outlineLevel="0" collapsed="false">
      <c r="A19" s="593" t="n">
        <v>222</v>
      </c>
      <c r="B19" s="593" t="s">
        <v>608</v>
      </c>
      <c r="C19" s="593" t="s">
        <v>609</v>
      </c>
      <c r="D19" s="593" t="s">
        <v>661</v>
      </c>
      <c r="E19" s="593" t="s">
        <v>662</v>
      </c>
      <c r="F19" s="593" t="s">
        <v>663</v>
      </c>
      <c r="G19" s="594" t="n">
        <v>98670</v>
      </c>
      <c r="H19" s="593" t="s">
        <v>109</v>
      </c>
    </row>
    <row r="20" customFormat="false" ht="15" hidden="false" customHeight="false" outlineLevel="0" collapsed="false">
      <c r="A20" s="593" t="n">
        <v>222</v>
      </c>
      <c r="B20" s="593" t="s">
        <v>608</v>
      </c>
      <c r="C20" s="593" t="s">
        <v>609</v>
      </c>
      <c r="D20" s="593" t="s">
        <v>664</v>
      </c>
      <c r="E20" s="593" t="s">
        <v>665</v>
      </c>
      <c r="F20" s="593" t="s">
        <v>666</v>
      </c>
      <c r="G20" s="594" t="n">
        <v>187154</v>
      </c>
      <c r="H20" s="593" t="s">
        <v>109</v>
      </c>
    </row>
    <row r="21" customFormat="false" ht="15" hidden="false" customHeight="false" outlineLevel="0" collapsed="false">
      <c r="A21" s="593" t="n">
        <v>222</v>
      </c>
      <c r="B21" s="593" t="s">
        <v>608</v>
      </c>
      <c r="C21" s="593" t="s">
        <v>609</v>
      </c>
      <c r="D21" s="593" t="s">
        <v>667</v>
      </c>
      <c r="E21" s="593" t="s">
        <v>668</v>
      </c>
      <c r="F21" s="593" t="s">
        <v>669</v>
      </c>
      <c r="G21" s="594" t="n">
        <v>1108.8</v>
      </c>
      <c r="H21" s="593" t="s">
        <v>109</v>
      </c>
    </row>
    <row r="22" customFormat="false" ht="15" hidden="false" customHeight="false" outlineLevel="0" collapsed="false">
      <c r="A22" s="593" t="n">
        <v>222</v>
      </c>
      <c r="B22" s="593" t="s">
        <v>608</v>
      </c>
      <c r="C22" s="593" t="s">
        <v>609</v>
      </c>
      <c r="D22" s="593" t="s">
        <v>670</v>
      </c>
      <c r="E22" s="593" t="s">
        <v>671</v>
      </c>
      <c r="F22" s="593" t="s">
        <v>672</v>
      </c>
      <c r="G22" s="594" t="n">
        <v>688.16</v>
      </c>
      <c r="H22" s="593" t="s">
        <v>109</v>
      </c>
    </row>
    <row r="23" customFormat="false" ht="15" hidden="false" customHeight="false" outlineLevel="0" collapsed="false">
      <c r="A23" s="593" t="n">
        <v>222</v>
      </c>
      <c r="B23" s="593" t="s">
        <v>608</v>
      </c>
      <c r="C23" s="593" t="s">
        <v>609</v>
      </c>
      <c r="D23" s="593" t="s">
        <v>673</v>
      </c>
      <c r="E23" s="593" t="s">
        <v>674</v>
      </c>
      <c r="F23" s="593" t="s">
        <v>675</v>
      </c>
      <c r="G23" s="594" t="n">
        <v>602.36</v>
      </c>
      <c r="H23" s="593" t="s">
        <v>109</v>
      </c>
    </row>
    <row r="24" customFormat="false" ht="15" hidden="false" customHeight="false" outlineLevel="0" collapsed="false">
      <c r="A24" s="593" t="n">
        <v>222</v>
      </c>
      <c r="B24" s="593" t="s">
        <v>608</v>
      </c>
      <c r="C24" s="593" t="s">
        <v>609</v>
      </c>
      <c r="D24" s="593" t="s">
        <v>676</v>
      </c>
      <c r="E24" s="593" t="s">
        <v>677</v>
      </c>
      <c r="F24" s="593" t="s">
        <v>678</v>
      </c>
      <c r="G24" s="594" t="n">
        <v>1501</v>
      </c>
      <c r="H24" s="593" t="s">
        <v>109</v>
      </c>
    </row>
    <row r="25" customFormat="false" ht="15" hidden="false" customHeight="false" outlineLevel="0" collapsed="false">
      <c r="A25" s="593" t="n">
        <v>222</v>
      </c>
      <c r="B25" s="593" t="s">
        <v>608</v>
      </c>
      <c r="C25" s="593" t="s">
        <v>609</v>
      </c>
      <c r="D25" s="593" t="s">
        <v>679</v>
      </c>
      <c r="E25" s="593" t="s">
        <v>680</v>
      </c>
      <c r="F25" s="593" t="s">
        <v>681</v>
      </c>
      <c r="G25" s="594" t="n">
        <v>555.9</v>
      </c>
      <c r="H25" s="593" t="s">
        <v>109</v>
      </c>
    </row>
    <row r="26" customFormat="false" ht="15" hidden="false" customHeight="false" outlineLevel="0" collapsed="false">
      <c r="A26" s="593" t="n">
        <v>222</v>
      </c>
      <c r="B26" s="593" t="s">
        <v>608</v>
      </c>
      <c r="C26" s="593" t="s">
        <v>609</v>
      </c>
      <c r="D26" s="593" t="s">
        <v>682</v>
      </c>
      <c r="E26" s="593" t="s">
        <v>683</v>
      </c>
      <c r="F26" s="593" t="s">
        <v>684</v>
      </c>
      <c r="G26" s="594" t="n">
        <v>5363.1</v>
      </c>
      <c r="H26" s="593" t="s">
        <v>109</v>
      </c>
    </row>
    <row r="27" customFormat="false" ht="15" hidden="false" customHeight="false" outlineLevel="0" collapsed="false">
      <c r="A27" s="593" t="n">
        <v>222</v>
      </c>
      <c r="B27" s="593" t="s">
        <v>608</v>
      </c>
      <c r="C27" s="593" t="s">
        <v>609</v>
      </c>
      <c r="D27" s="593" t="s">
        <v>685</v>
      </c>
      <c r="E27" s="593" t="s">
        <v>686</v>
      </c>
      <c r="F27" s="593" t="s">
        <v>687</v>
      </c>
      <c r="G27" s="594" t="n">
        <v>1145.37</v>
      </c>
      <c r="H27" s="593" t="s">
        <v>109</v>
      </c>
    </row>
    <row r="28" customFormat="false" ht="15" hidden="false" customHeight="false" outlineLevel="0" collapsed="false">
      <c r="A28" s="593" t="n">
        <v>222</v>
      </c>
      <c r="B28" s="593" t="s">
        <v>608</v>
      </c>
      <c r="C28" s="593" t="s">
        <v>609</v>
      </c>
      <c r="D28" s="593" t="s">
        <v>688</v>
      </c>
      <c r="E28" s="593" t="s">
        <v>689</v>
      </c>
      <c r="F28" s="593" t="s">
        <v>690</v>
      </c>
      <c r="G28" s="594" t="n">
        <v>0</v>
      </c>
      <c r="H28" s="593" t="s">
        <v>109</v>
      </c>
    </row>
    <row r="29" customFormat="false" ht="15" hidden="false" customHeight="false" outlineLevel="0" collapsed="false">
      <c r="A29" s="593" t="n">
        <v>222</v>
      </c>
      <c r="B29" s="593" t="s">
        <v>608</v>
      </c>
      <c r="C29" s="593" t="s">
        <v>609</v>
      </c>
      <c r="D29" s="593" t="s">
        <v>691</v>
      </c>
      <c r="E29" s="593" t="s">
        <v>692</v>
      </c>
      <c r="F29" s="593" t="s">
        <v>693</v>
      </c>
      <c r="G29" s="594" t="n">
        <v>8881.83</v>
      </c>
      <c r="H29" s="593" t="s">
        <v>109</v>
      </c>
    </row>
    <row r="30" customFormat="false" ht="15" hidden="false" customHeight="false" outlineLevel="0" collapsed="false">
      <c r="A30" s="593" t="n">
        <v>222</v>
      </c>
      <c r="B30" s="593" t="s">
        <v>608</v>
      </c>
      <c r="C30" s="593" t="s">
        <v>609</v>
      </c>
      <c r="D30" s="593" t="s">
        <v>694</v>
      </c>
      <c r="E30" s="593" t="s">
        <v>695</v>
      </c>
      <c r="F30" s="593" t="s">
        <v>696</v>
      </c>
      <c r="G30" s="594" t="n">
        <v>10175</v>
      </c>
      <c r="H30" s="593" t="s">
        <v>109</v>
      </c>
    </row>
    <row r="31" customFormat="false" ht="15" hidden="false" customHeight="false" outlineLevel="0" collapsed="false">
      <c r="A31" s="593" t="n">
        <v>222</v>
      </c>
      <c r="B31" s="593" t="s">
        <v>608</v>
      </c>
      <c r="C31" s="593" t="s">
        <v>609</v>
      </c>
      <c r="D31" s="593" t="s">
        <v>697</v>
      </c>
      <c r="E31" s="593" t="s">
        <v>698</v>
      </c>
      <c r="F31" s="593" t="s">
        <v>699</v>
      </c>
      <c r="G31" s="594" t="n">
        <v>1400</v>
      </c>
      <c r="H31" s="593" t="s">
        <v>109</v>
      </c>
    </row>
    <row r="32" customFormat="false" ht="15" hidden="false" customHeight="false" outlineLevel="0" collapsed="false">
      <c r="A32" s="593" t="n">
        <v>222</v>
      </c>
      <c r="B32" s="593" t="s">
        <v>608</v>
      </c>
      <c r="C32" s="593" t="s">
        <v>609</v>
      </c>
      <c r="D32" s="593" t="s">
        <v>700</v>
      </c>
      <c r="E32" s="593" t="s">
        <v>701</v>
      </c>
      <c r="F32" s="593" t="s">
        <v>702</v>
      </c>
      <c r="G32" s="594" t="n">
        <v>448.85</v>
      </c>
      <c r="H32" s="593" t="s">
        <v>109</v>
      </c>
    </row>
    <row r="33" customFormat="false" ht="15" hidden="false" customHeight="false" outlineLevel="0" collapsed="false">
      <c r="A33" s="593" t="n">
        <v>222</v>
      </c>
      <c r="B33" s="593" t="s">
        <v>608</v>
      </c>
      <c r="C33" s="593" t="s">
        <v>609</v>
      </c>
      <c r="D33" s="593" t="s">
        <v>703</v>
      </c>
      <c r="E33" s="593" t="s">
        <v>704</v>
      </c>
      <c r="F33" s="593" t="s">
        <v>705</v>
      </c>
      <c r="G33" s="594" t="n">
        <v>859.02</v>
      </c>
      <c r="H33" s="593" t="s">
        <v>109</v>
      </c>
    </row>
    <row r="34" customFormat="false" ht="15" hidden="false" customHeight="false" outlineLevel="0" collapsed="false">
      <c r="A34" s="593" t="n">
        <v>222</v>
      </c>
      <c r="B34" s="593" t="s">
        <v>608</v>
      </c>
      <c r="C34" s="593" t="s">
        <v>609</v>
      </c>
      <c r="D34" s="593" t="s">
        <v>706</v>
      </c>
      <c r="E34" s="593" t="s">
        <v>707</v>
      </c>
      <c r="F34" s="593" t="s">
        <v>708</v>
      </c>
      <c r="G34" s="594" t="n">
        <v>1079</v>
      </c>
      <c r="H34" s="593" t="s">
        <v>109</v>
      </c>
    </row>
    <row r="35" customFormat="false" ht="15" hidden="false" customHeight="false" outlineLevel="0" collapsed="false">
      <c r="A35" s="593" t="n">
        <v>222</v>
      </c>
      <c r="B35" s="593" t="s">
        <v>608</v>
      </c>
      <c r="C35" s="593" t="s">
        <v>609</v>
      </c>
      <c r="D35" s="593" t="s">
        <v>709</v>
      </c>
      <c r="E35" s="593" t="s">
        <v>710</v>
      </c>
      <c r="F35" s="593" t="s">
        <v>711</v>
      </c>
      <c r="G35" s="594" t="n">
        <v>1889.4</v>
      </c>
      <c r="H35" s="593" t="s">
        <v>109</v>
      </c>
    </row>
    <row r="36" customFormat="false" ht="15" hidden="false" customHeight="false" outlineLevel="0" collapsed="false">
      <c r="A36" s="593" t="n">
        <v>222</v>
      </c>
      <c r="B36" s="593" t="s">
        <v>608</v>
      </c>
      <c r="C36" s="593" t="s">
        <v>609</v>
      </c>
      <c r="D36" s="593" t="s">
        <v>712</v>
      </c>
      <c r="E36" s="593" t="s">
        <v>713</v>
      </c>
      <c r="F36" s="593" t="s">
        <v>714</v>
      </c>
      <c r="G36" s="594" t="n">
        <v>2105.28</v>
      </c>
      <c r="H36" s="593" t="s">
        <v>109</v>
      </c>
    </row>
    <row r="37" customFormat="false" ht="15" hidden="false" customHeight="false" outlineLevel="0" collapsed="false">
      <c r="A37" s="593" t="n">
        <v>222</v>
      </c>
      <c r="B37" s="593" t="s">
        <v>608</v>
      </c>
      <c r="C37" s="593" t="s">
        <v>609</v>
      </c>
      <c r="D37" s="593" t="s">
        <v>715</v>
      </c>
      <c r="E37" s="593" t="s">
        <v>716</v>
      </c>
      <c r="F37" s="593" t="s">
        <v>717</v>
      </c>
      <c r="G37" s="594" t="n">
        <v>1155.08</v>
      </c>
      <c r="H37" s="593" t="s">
        <v>109</v>
      </c>
    </row>
    <row r="38" customFormat="false" ht="15" hidden="false" customHeight="false" outlineLevel="0" collapsed="false">
      <c r="A38" s="593" t="n">
        <v>222</v>
      </c>
      <c r="B38" s="593" t="s">
        <v>608</v>
      </c>
      <c r="C38" s="593" t="s">
        <v>609</v>
      </c>
      <c r="D38" s="593" t="s">
        <v>718</v>
      </c>
      <c r="E38" s="593" t="s">
        <v>719</v>
      </c>
      <c r="F38" s="593" t="s">
        <v>720</v>
      </c>
      <c r="G38" s="594" t="n">
        <v>1096.2</v>
      </c>
      <c r="H38" s="593" t="s">
        <v>109</v>
      </c>
    </row>
    <row r="39" customFormat="false" ht="15" hidden="false" customHeight="false" outlineLevel="0" collapsed="false">
      <c r="A39" s="593" t="n">
        <v>222</v>
      </c>
      <c r="B39" s="593" t="s">
        <v>608</v>
      </c>
      <c r="C39" s="593" t="s">
        <v>609</v>
      </c>
      <c r="D39" s="593" t="s">
        <v>721</v>
      </c>
      <c r="E39" s="593" t="s">
        <v>722</v>
      </c>
      <c r="F39" s="593" t="s">
        <v>723</v>
      </c>
      <c r="G39" s="594" t="n">
        <v>1152</v>
      </c>
      <c r="H39" s="593" t="s">
        <v>109</v>
      </c>
    </row>
    <row r="40" customFormat="false" ht="15" hidden="false" customHeight="false" outlineLevel="0" collapsed="false">
      <c r="A40" s="593" t="n">
        <v>222</v>
      </c>
      <c r="B40" s="593" t="s">
        <v>608</v>
      </c>
      <c r="C40" s="593" t="s">
        <v>609</v>
      </c>
      <c r="D40" s="593" t="s">
        <v>724</v>
      </c>
      <c r="E40" s="593" t="s">
        <v>725</v>
      </c>
      <c r="F40" s="593" t="s">
        <v>726</v>
      </c>
      <c r="G40" s="594" t="n">
        <v>28890</v>
      </c>
      <c r="H40" s="593" t="s">
        <v>109</v>
      </c>
    </row>
    <row r="41" customFormat="false" ht="15" hidden="false" customHeight="false" outlineLevel="0" collapsed="false">
      <c r="A41" s="593" t="n">
        <v>222</v>
      </c>
      <c r="B41" s="593" t="s">
        <v>608</v>
      </c>
      <c r="C41" s="593" t="s">
        <v>609</v>
      </c>
      <c r="D41" s="593" t="s">
        <v>727</v>
      </c>
      <c r="E41" s="593" t="s">
        <v>728</v>
      </c>
      <c r="F41" s="593" t="s">
        <v>729</v>
      </c>
      <c r="G41" s="594" t="n">
        <v>1760</v>
      </c>
      <c r="H41" s="593" t="s">
        <v>109</v>
      </c>
    </row>
    <row r="42" customFormat="false" ht="15" hidden="false" customHeight="false" outlineLevel="0" collapsed="false">
      <c r="A42" s="593" t="n">
        <v>222</v>
      </c>
      <c r="B42" s="593" t="s">
        <v>608</v>
      </c>
      <c r="C42" s="593" t="s">
        <v>609</v>
      </c>
      <c r="D42" s="593" t="s">
        <v>730</v>
      </c>
      <c r="E42" s="593" t="s">
        <v>731</v>
      </c>
      <c r="F42" s="593" t="s">
        <v>732</v>
      </c>
      <c r="G42" s="594" t="n">
        <v>301.94</v>
      </c>
      <c r="H42" s="593" t="s">
        <v>109</v>
      </c>
    </row>
    <row r="43" customFormat="false" ht="15" hidden="false" customHeight="false" outlineLevel="0" collapsed="false">
      <c r="A43" s="593" t="n">
        <v>222</v>
      </c>
      <c r="B43" s="593" t="s">
        <v>608</v>
      </c>
      <c r="C43" s="593" t="s">
        <v>609</v>
      </c>
      <c r="D43" s="593" t="s">
        <v>733</v>
      </c>
      <c r="E43" s="593" t="s">
        <v>734</v>
      </c>
      <c r="F43" s="593" t="s">
        <v>735</v>
      </c>
      <c r="G43" s="594" t="n">
        <v>179.5</v>
      </c>
      <c r="H43" s="593" t="s">
        <v>109</v>
      </c>
    </row>
    <row r="44" customFormat="false" ht="15" hidden="false" customHeight="false" outlineLevel="0" collapsed="false">
      <c r="A44" s="593" t="n">
        <v>222</v>
      </c>
      <c r="B44" s="593" t="s">
        <v>608</v>
      </c>
      <c r="C44" s="593" t="s">
        <v>609</v>
      </c>
      <c r="D44" s="593" t="s">
        <v>736</v>
      </c>
      <c r="E44" s="593" t="s">
        <v>737</v>
      </c>
      <c r="F44" s="593" t="s">
        <v>738</v>
      </c>
      <c r="G44" s="594" t="n">
        <v>0</v>
      </c>
      <c r="H44" s="593" t="s">
        <v>109</v>
      </c>
    </row>
    <row r="45" customFormat="false" ht="15" hidden="false" customHeight="false" outlineLevel="0" collapsed="false">
      <c r="A45" s="593" t="n">
        <v>222</v>
      </c>
      <c r="B45" s="593" t="s">
        <v>608</v>
      </c>
      <c r="C45" s="593" t="s">
        <v>609</v>
      </c>
      <c r="D45" s="593" t="s">
        <v>739</v>
      </c>
      <c r="E45" s="593" t="s">
        <v>740</v>
      </c>
      <c r="F45" s="593" t="s">
        <v>741</v>
      </c>
      <c r="G45" s="594" t="n">
        <v>0</v>
      </c>
      <c r="H45" s="593" t="s">
        <v>109</v>
      </c>
    </row>
    <row r="46" customFormat="false" ht="15" hidden="false" customHeight="false" outlineLevel="0" collapsed="false">
      <c r="A46" s="593" t="n">
        <v>222</v>
      </c>
      <c r="B46" s="593" t="s">
        <v>608</v>
      </c>
      <c r="C46" s="593" t="s">
        <v>609</v>
      </c>
      <c r="D46" s="593" t="s">
        <v>742</v>
      </c>
      <c r="E46" s="593" t="s">
        <v>743</v>
      </c>
      <c r="F46" s="593" t="s">
        <v>744</v>
      </c>
      <c r="G46" s="594" t="n">
        <v>14080</v>
      </c>
      <c r="H46" s="593" t="s">
        <v>109</v>
      </c>
    </row>
    <row r="47" customFormat="false" ht="15" hidden="false" customHeight="false" outlineLevel="0" collapsed="false">
      <c r="A47" s="593" t="n">
        <v>222</v>
      </c>
      <c r="B47" s="593" t="s">
        <v>608</v>
      </c>
      <c r="C47" s="593" t="s">
        <v>609</v>
      </c>
      <c r="D47" s="593" t="s">
        <v>745</v>
      </c>
      <c r="E47" s="593" t="s">
        <v>746</v>
      </c>
      <c r="F47" s="593" t="s">
        <v>747</v>
      </c>
      <c r="G47" s="594" t="n">
        <v>12918.92</v>
      </c>
      <c r="H47" s="593" t="s">
        <v>109</v>
      </c>
    </row>
    <row r="48" customFormat="false" ht="15" hidden="false" customHeight="false" outlineLevel="0" collapsed="false">
      <c r="A48" s="593" t="n">
        <v>222</v>
      </c>
      <c r="B48" s="593" t="s">
        <v>608</v>
      </c>
      <c r="C48" s="593" t="s">
        <v>609</v>
      </c>
      <c r="D48" s="593" t="s">
        <v>748</v>
      </c>
      <c r="E48" s="593" t="s">
        <v>749</v>
      </c>
      <c r="F48" s="593" t="s">
        <v>750</v>
      </c>
      <c r="G48" s="594" t="n">
        <v>4984.9</v>
      </c>
      <c r="H48" s="593" t="s">
        <v>109</v>
      </c>
    </row>
    <row r="49" customFormat="false" ht="15" hidden="false" customHeight="false" outlineLevel="0" collapsed="false">
      <c r="A49" s="593" t="n">
        <v>222</v>
      </c>
      <c r="B49" s="593" t="s">
        <v>608</v>
      </c>
      <c r="C49" s="593" t="s">
        <v>609</v>
      </c>
      <c r="D49" s="593" t="s">
        <v>751</v>
      </c>
      <c r="E49" s="593" t="s">
        <v>752</v>
      </c>
      <c r="F49" s="593" t="s">
        <v>753</v>
      </c>
      <c r="G49" s="594" t="n">
        <v>15682.5</v>
      </c>
      <c r="H49" s="593" t="s">
        <v>109</v>
      </c>
    </row>
    <row r="50" customFormat="false" ht="15" hidden="false" customHeight="false" outlineLevel="0" collapsed="false">
      <c r="A50" s="593" t="n">
        <v>222</v>
      </c>
      <c r="B50" s="593" t="s">
        <v>608</v>
      </c>
      <c r="C50" s="593" t="s">
        <v>609</v>
      </c>
      <c r="D50" s="593" t="s">
        <v>754</v>
      </c>
      <c r="E50" s="593" t="s">
        <v>755</v>
      </c>
      <c r="F50" s="593" t="s">
        <v>756</v>
      </c>
      <c r="G50" s="594" t="n">
        <v>18246.4</v>
      </c>
      <c r="H50" s="593" t="s">
        <v>109</v>
      </c>
    </row>
    <row r="51" customFormat="false" ht="15" hidden="false" customHeight="false" outlineLevel="0" collapsed="false">
      <c r="A51" s="593" t="n">
        <v>222</v>
      </c>
      <c r="B51" s="593" t="s">
        <v>608</v>
      </c>
      <c r="C51" s="593" t="s">
        <v>609</v>
      </c>
      <c r="D51" s="593" t="s">
        <v>757</v>
      </c>
      <c r="E51" s="593" t="s">
        <v>758</v>
      </c>
      <c r="F51" s="593" t="s">
        <v>759</v>
      </c>
      <c r="G51" s="594" t="n">
        <v>12102.4</v>
      </c>
      <c r="H51" s="593" t="s">
        <v>109</v>
      </c>
    </row>
    <row r="52" customFormat="false" ht="15" hidden="false" customHeight="false" outlineLevel="0" collapsed="false">
      <c r="A52" s="593" t="n">
        <v>222</v>
      </c>
      <c r="B52" s="593" t="s">
        <v>608</v>
      </c>
      <c r="C52" s="593" t="s">
        <v>609</v>
      </c>
      <c r="D52" s="593" t="s">
        <v>760</v>
      </c>
      <c r="E52" s="593" t="s">
        <v>761</v>
      </c>
      <c r="F52" s="593" t="s">
        <v>762</v>
      </c>
      <c r="G52" s="594" t="n">
        <v>5919.6</v>
      </c>
      <c r="H52" s="593" t="s">
        <v>109</v>
      </c>
    </row>
    <row r="53" customFormat="false" ht="15" hidden="false" customHeight="false" outlineLevel="0" collapsed="false">
      <c r="A53" s="593" t="n">
        <v>222</v>
      </c>
      <c r="B53" s="593" t="s">
        <v>608</v>
      </c>
      <c r="C53" s="593" t="s">
        <v>609</v>
      </c>
      <c r="D53" s="593" t="s">
        <v>763</v>
      </c>
      <c r="E53" s="593" t="s">
        <v>764</v>
      </c>
      <c r="F53" s="593" t="s">
        <v>765</v>
      </c>
      <c r="G53" s="594" t="n">
        <v>1893.88</v>
      </c>
      <c r="H53" s="593" t="s">
        <v>109</v>
      </c>
    </row>
    <row r="54" customFormat="false" ht="15" hidden="false" customHeight="false" outlineLevel="0" collapsed="false">
      <c r="A54" s="593" t="n">
        <v>222</v>
      </c>
      <c r="B54" s="593" t="s">
        <v>608</v>
      </c>
      <c r="C54" s="593" t="s">
        <v>609</v>
      </c>
      <c r="D54" s="593" t="s">
        <v>766</v>
      </c>
      <c r="E54" s="593" t="s">
        <v>767</v>
      </c>
      <c r="F54" s="593" t="s">
        <v>768</v>
      </c>
      <c r="G54" s="594" t="n">
        <v>1947.66</v>
      </c>
      <c r="H54" s="593" t="s">
        <v>109</v>
      </c>
    </row>
    <row r="55" customFormat="false" ht="15" hidden="false" customHeight="false" outlineLevel="0" collapsed="false">
      <c r="A55" s="593" t="n">
        <v>222</v>
      </c>
      <c r="B55" s="593" t="s">
        <v>608</v>
      </c>
      <c r="C55" s="593" t="s">
        <v>609</v>
      </c>
      <c r="D55" s="593" t="s">
        <v>769</v>
      </c>
      <c r="E55" s="593" t="s">
        <v>770</v>
      </c>
      <c r="F55" s="593" t="s">
        <v>771</v>
      </c>
      <c r="G55" s="594" t="n">
        <v>12331.2</v>
      </c>
      <c r="H55" s="593" t="s">
        <v>109</v>
      </c>
    </row>
    <row r="56" customFormat="false" ht="15" hidden="false" customHeight="false" outlineLevel="0" collapsed="false">
      <c r="A56" s="593" t="n">
        <v>222</v>
      </c>
      <c r="B56" s="593" t="s">
        <v>608</v>
      </c>
      <c r="C56" s="593" t="s">
        <v>609</v>
      </c>
      <c r="D56" s="593" t="s">
        <v>772</v>
      </c>
      <c r="E56" s="593" t="s">
        <v>773</v>
      </c>
      <c r="F56" s="593" t="s">
        <v>774</v>
      </c>
      <c r="G56" s="594" t="n">
        <v>9536.8</v>
      </c>
      <c r="H56" s="593" t="s">
        <v>109</v>
      </c>
    </row>
    <row r="57" customFormat="false" ht="15" hidden="false" customHeight="false" outlineLevel="0" collapsed="false">
      <c r="A57" s="593" t="n">
        <v>222</v>
      </c>
      <c r="B57" s="593" t="s">
        <v>608</v>
      </c>
      <c r="C57" s="593" t="s">
        <v>609</v>
      </c>
      <c r="D57" s="593" t="s">
        <v>775</v>
      </c>
      <c r="E57" s="593" t="s">
        <v>776</v>
      </c>
      <c r="F57" s="593" t="s">
        <v>777</v>
      </c>
      <c r="G57" s="594" t="n">
        <v>4210.3</v>
      </c>
      <c r="H57" s="593" t="s">
        <v>109</v>
      </c>
    </row>
    <row r="58" customFormat="false" ht="15" hidden="false" customHeight="false" outlineLevel="0" collapsed="false">
      <c r="A58" s="593" t="n">
        <v>222</v>
      </c>
      <c r="B58" s="593" t="s">
        <v>608</v>
      </c>
      <c r="C58" s="593" t="s">
        <v>609</v>
      </c>
      <c r="D58" s="593" t="s">
        <v>778</v>
      </c>
      <c r="E58" s="593" t="s">
        <v>779</v>
      </c>
      <c r="F58" s="593" t="s">
        <v>780</v>
      </c>
      <c r="G58" s="594" t="n">
        <v>12250</v>
      </c>
      <c r="H58" s="593" t="s">
        <v>109</v>
      </c>
    </row>
    <row r="59" customFormat="false" ht="15" hidden="false" customHeight="false" outlineLevel="0" collapsed="false">
      <c r="A59" s="593" t="n">
        <v>222</v>
      </c>
      <c r="B59" s="593" t="s">
        <v>608</v>
      </c>
      <c r="C59" s="593" t="s">
        <v>609</v>
      </c>
      <c r="D59" s="593" t="s">
        <v>781</v>
      </c>
      <c r="E59" s="593" t="s">
        <v>782</v>
      </c>
      <c r="F59" s="593" t="s">
        <v>783</v>
      </c>
      <c r="G59" s="594" t="n">
        <v>12331.2</v>
      </c>
      <c r="H59" s="593" t="s">
        <v>109</v>
      </c>
    </row>
    <row r="60" customFormat="false" ht="15" hidden="false" customHeight="false" outlineLevel="0" collapsed="false">
      <c r="A60" s="593" t="n">
        <v>222</v>
      </c>
      <c r="B60" s="593" t="s">
        <v>608</v>
      </c>
      <c r="C60" s="593" t="s">
        <v>609</v>
      </c>
      <c r="D60" s="593" t="s">
        <v>784</v>
      </c>
      <c r="E60" s="593" t="s">
        <v>785</v>
      </c>
      <c r="F60" s="593" t="s">
        <v>786</v>
      </c>
      <c r="G60" s="594" t="n">
        <v>11401.6</v>
      </c>
      <c r="H60" s="593" t="s">
        <v>109</v>
      </c>
    </row>
    <row r="61" customFormat="false" ht="15" hidden="false" customHeight="false" outlineLevel="0" collapsed="false">
      <c r="A61" s="593" t="n">
        <v>222</v>
      </c>
      <c r="B61" s="593" t="s">
        <v>608</v>
      </c>
      <c r="C61" s="593" t="s">
        <v>609</v>
      </c>
      <c r="D61" s="593" t="s">
        <v>787</v>
      </c>
      <c r="E61" s="593" t="s">
        <v>788</v>
      </c>
      <c r="F61" s="593" t="s">
        <v>789</v>
      </c>
      <c r="G61" s="594" t="n">
        <v>45150</v>
      </c>
      <c r="H61" s="593" t="s">
        <v>109</v>
      </c>
    </row>
    <row r="62" customFormat="false" ht="15" hidden="false" customHeight="false" outlineLevel="0" collapsed="false">
      <c r="A62" s="593" t="n">
        <v>222</v>
      </c>
      <c r="B62" s="593" t="s">
        <v>608</v>
      </c>
      <c r="C62" s="593" t="s">
        <v>609</v>
      </c>
      <c r="D62" s="593" t="s">
        <v>790</v>
      </c>
      <c r="E62" s="593" t="s">
        <v>791</v>
      </c>
      <c r="F62" s="593" t="s">
        <v>792</v>
      </c>
      <c r="G62" s="594" t="n">
        <v>1860</v>
      </c>
      <c r="H62" s="593" t="s">
        <v>109</v>
      </c>
    </row>
    <row r="63" customFormat="false" ht="15" hidden="false" customHeight="false" outlineLevel="0" collapsed="false">
      <c r="A63" s="593" t="n">
        <v>222</v>
      </c>
      <c r="B63" s="593" t="s">
        <v>608</v>
      </c>
      <c r="C63" s="593" t="s">
        <v>609</v>
      </c>
      <c r="D63" s="593" t="s">
        <v>793</v>
      </c>
      <c r="E63" s="593" t="s">
        <v>791</v>
      </c>
      <c r="F63" s="593" t="s">
        <v>794</v>
      </c>
      <c r="G63" s="594" t="n">
        <v>1860</v>
      </c>
      <c r="H63" s="593" t="s">
        <v>109</v>
      </c>
    </row>
    <row r="64" customFormat="false" ht="15" hidden="false" customHeight="false" outlineLevel="0" collapsed="false">
      <c r="A64" s="593" t="n">
        <v>222</v>
      </c>
      <c r="B64" s="593" t="s">
        <v>608</v>
      </c>
      <c r="C64" s="593" t="s">
        <v>609</v>
      </c>
      <c r="D64" s="593" t="s">
        <v>795</v>
      </c>
      <c r="E64" s="593" t="s">
        <v>796</v>
      </c>
      <c r="F64" s="593" t="s">
        <v>797</v>
      </c>
      <c r="G64" s="594" t="n">
        <v>26593.56</v>
      </c>
      <c r="H64" s="593" t="s">
        <v>109</v>
      </c>
    </row>
    <row r="65" customFormat="false" ht="15" hidden="false" customHeight="false" outlineLevel="0" collapsed="false">
      <c r="A65" s="593" t="n">
        <v>222</v>
      </c>
      <c r="B65" s="593" t="s">
        <v>608</v>
      </c>
      <c r="C65" s="593" t="s">
        <v>609</v>
      </c>
      <c r="D65" s="593" t="s">
        <v>798</v>
      </c>
      <c r="E65" s="593" t="s">
        <v>799</v>
      </c>
      <c r="F65" s="593" t="s">
        <v>800</v>
      </c>
      <c r="G65" s="594" t="n">
        <v>38556</v>
      </c>
      <c r="H65" s="593" t="s">
        <v>112</v>
      </c>
    </row>
    <row r="66" customFormat="false" ht="15" hidden="false" customHeight="false" outlineLevel="0" collapsed="false">
      <c r="A66" s="593" t="n">
        <v>222</v>
      </c>
      <c r="B66" s="593" t="s">
        <v>801</v>
      </c>
      <c r="C66" s="593" t="s">
        <v>609</v>
      </c>
      <c r="D66" s="593" t="s">
        <v>802</v>
      </c>
      <c r="E66" s="593" t="s">
        <v>803</v>
      </c>
      <c r="F66" s="593" t="s">
        <v>306</v>
      </c>
      <c r="G66" s="594" t="n">
        <v>0</v>
      </c>
      <c r="H66" s="593" t="s">
        <v>114</v>
      </c>
    </row>
    <row r="67" customFormat="false" ht="15" hidden="false" customHeight="false" outlineLevel="0" collapsed="false">
      <c r="A67" s="593" t="n">
        <v>222</v>
      </c>
      <c r="B67" s="593" t="s">
        <v>608</v>
      </c>
      <c r="C67" s="593" t="s">
        <v>609</v>
      </c>
      <c r="D67" s="593" t="s">
        <v>804</v>
      </c>
      <c r="E67" s="593" t="s">
        <v>805</v>
      </c>
      <c r="F67" s="593" t="s">
        <v>806</v>
      </c>
      <c r="G67" s="594" t="n">
        <v>1024.2</v>
      </c>
      <c r="H67" s="593" t="s">
        <v>114</v>
      </c>
    </row>
    <row r="68" customFormat="false" ht="15" hidden="false" customHeight="false" outlineLevel="0" collapsed="false">
      <c r="A68" s="593" t="n">
        <v>222</v>
      </c>
      <c r="B68" s="593" t="s">
        <v>608</v>
      </c>
      <c r="C68" s="593" t="s">
        <v>609</v>
      </c>
      <c r="D68" s="593" t="s">
        <v>807</v>
      </c>
      <c r="E68" s="593" t="s">
        <v>808</v>
      </c>
      <c r="F68" s="593" t="s">
        <v>809</v>
      </c>
      <c r="G68" s="594" t="n">
        <v>788.67</v>
      </c>
      <c r="H68" s="593" t="s">
        <v>114</v>
      </c>
    </row>
    <row r="69" customFormat="false" ht="15" hidden="false" customHeight="false" outlineLevel="0" collapsed="false">
      <c r="A69" s="593" t="n">
        <v>222</v>
      </c>
      <c r="B69" s="593" t="s">
        <v>608</v>
      </c>
      <c r="C69" s="593" t="s">
        <v>609</v>
      </c>
      <c r="D69" s="593" t="s">
        <v>810</v>
      </c>
      <c r="E69" s="593" t="s">
        <v>811</v>
      </c>
      <c r="F69" s="593" t="s">
        <v>812</v>
      </c>
      <c r="G69" s="594" t="n">
        <v>649.62</v>
      </c>
      <c r="H69" s="593" t="s">
        <v>114</v>
      </c>
    </row>
    <row r="70" customFormat="false" ht="15" hidden="false" customHeight="false" outlineLevel="0" collapsed="false">
      <c r="A70" s="593" t="n">
        <v>222</v>
      </c>
      <c r="B70" s="593" t="s">
        <v>608</v>
      </c>
      <c r="C70" s="593" t="s">
        <v>609</v>
      </c>
      <c r="D70" s="593" t="s">
        <v>813</v>
      </c>
      <c r="E70" s="593" t="s">
        <v>814</v>
      </c>
      <c r="F70" s="593" t="s">
        <v>815</v>
      </c>
      <c r="G70" s="594" t="n">
        <v>316.75</v>
      </c>
      <c r="H70" s="593" t="s">
        <v>114</v>
      </c>
    </row>
    <row r="71" customFormat="false" ht="15" hidden="false" customHeight="false" outlineLevel="0" collapsed="false">
      <c r="A71" s="593" t="n">
        <v>222</v>
      </c>
      <c r="B71" s="593" t="s">
        <v>608</v>
      </c>
      <c r="C71" s="593" t="s">
        <v>609</v>
      </c>
      <c r="D71" s="593" t="s">
        <v>816</v>
      </c>
      <c r="E71" s="593" t="s">
        <v>817</v>
      </c>
      <c r="F71" s="593" t="s">
        <v>818</v>
      </c>
      <c r="G71" s="594" t="n">
        <v>488.25</v>
      </c>
      <c r="H71" s="593" t="s">
        <v>114</v>
      </c>
    </row>
    <row r="72" customFormat="false" ht="15" hidden="false" customHeight="false" outlineLevel="0" collapsed="false">
      <c r="A72" s="593" t="n">
        <v>222</v>
      </c>
      <c r="B72" s="593" t="s">
        <v>608</v>
      </c>
      <c r="C72" s="593" t="s">
        <v>609</v>
      </c>
      <c r="D72" s="593" t="s">
        <v>819</v>
      </c>
      <c r="E72" s="593" t="s">
        <v>820</v>
      </c>
      <c r="F72" s="593" t="s">
        <v>275</v>
      </c>
      <c r="G72" s="594" t="n">
        <v>2165.72</v>
      </c>
      <c r="H72" s="593" t="s">
        <v>114</v>
      </c>
    </row>
    <row r="73" customFormat="false" ht="15" hidden="false" customHeight="false" outlineLevel="0" collapsed="false">
      <c r="A73" s="593" t="n">
        <v>222</v>
      </c>
      <c r="B73" s="593" t="s">
        <v>608</v>
      </c>
      <c r="C73" s="593" t="s">
        <v>609</v>
      </c>
      <c r="D73" s="593" t="s">
        <v>821</v>
      </c>
      <c r="E73" s="593" t="s">
        <v>822</v>
      </c>
      <c r="F73" s="593" t="s">
        <v>823</v>
      </c>
      <c r="G73" s="594" t="n">
        <v>891</v>
      </c>
      <c r="H73" s="593" t="s">
        <v>114</v>
      </c>
    </row>
    <row r="74" customFormat="false" ht="15" hidden="false" customHeight="false" outlineLevel="0" collapsed="false">
      <c r="A74" s="593" t="n">
        <v>222</v>
      </c>
      <c r="B74" s="593" t="s">
        <v>608</v>
      </c>
      <c r="C74" s="593" t="s">
        <v>609</v>
      </c>
      <c r="D74" s="593" t="s">
        <v>824</v>
      </c>
      <c r="E74" s="593" t="s">
        <v>825</v>
      </c>
      <c r="F74" s="593" t="s">
        <v>826</v>
      </c>
      <c r="G74" s="594" t="n">
        <v>294.18</v>
      </c>
      <c r="H74" s="593" t="s">
        <v>114</v>
      </c>
    </row>
    <row r="75" customFormat="false" ht="15" hidden="false" customHeight="false" outlineLevel="0" collapsed="false">
      <c r="A75" s="593" t="n">
        <v>222</v>
      </c>
      <c r="B75" s="593" t="s">
        <v>608</v>
      </c>
      <c r="C75" s="593" t="s">
        <v>609</v>
      </c>
      <c r="D75" s="593" t="s">
        <v>827</v>
      </c>
      <c r="E75" s="593" t="s">
        <v>828</v>
      </c>
      <c r="F75" s="593" t="s">
        <v>829</v>
      </c>
      <c r="G75" s="594" t="n">
        <v>188.79</v>
      </c>
      <c r="H75" s="593" t="s">
        <v>114</v>
      </c>
    </row>
    <row r="76" customFormat="false" ht="15" hidden="false" customHeight="false" outlineLevel="0" collapsed="false">
      <c r="A76" s="593" t="n">
        <v>222</v>
      </c>
      <c r="B76" s="593" t="s">
        <v>608</v>
      </c>
      <c r="C76" s="593" t="s">
        <v>609</v>
      </c>
      <c r="D76" s="593" t="s">
        <v>830</v>
      </c>
      <c r="E76" s="593" t="s">
        <v>831</v>
      </c>
      <c r="F76" s="593" t="s">
        <v>832</v>
      </c>
      <c r="G76" s="594" t="n">
        <v>432.5</v>
      </c>
      <c r="H76" s="593" t="s">
        <v>114</v>
      </c>
    </row>
    <row r="77" customFormat="false" ht="15" hidden="false" customHeight="false" outlineLevel="0" collapsed="false">
      <c r="A77" s="593" t="n">
        <v>222</v>
      </c>
      <c r="B77" s="593" t="s">
        <v>608</v>
      </c>
      <c r="C77" s="593" t="s">
        <v>609</v>
      </c>
      <c r="D77" s="593" t="s">
        <v>833</v>
      </c>
      <c r="E77" s="593" t="s">
        <v>834</v>
      </c>
      <c r="F77" s="593" t="s">
        <v>835</v>
      </c>
      <c r="G77" s="594" t="n">
        <v>74.48</v>
      </c>
      <c r="H77" s="593" t="s">
        <v>114</v>
      </c>
    </row>
    <row r="78" customFormat="false" ht="15" hidden="false" customHeight="false" outlineLevel="0" collapsed="false">
      <c r="A78" s="593" t="n">
        <v>222</v>
      </c>
      <c r="B78" s="593" t="s">
        <v>608</v>
      </c>
      <c r="C78" s="593" t="s">
        <v>609</v>
      </c>
      <c r="D78" s="593" t="s">
        <v>836</v>
      </c>
      <c r="E78" s="593" t="s">
        <v>837</v>
      </c>
      <c r="F78" s="593" t="s">
        <v>838</v>
      </c>
      <c r="G78" s="594" t="n">
        <v>450.24</v>
      </c>
      <c r="H78" s="593" t="s">
        <v>114</v>
      </c>
    </row>
    <row r="79" customFormat="false" ht="15" hidden="false" customHeight="false" outlineLevel="0" collapsed="false">
      <c r="A79" s="593" t="n">
        <v>222</v>
      </c>
      <c r="B79" s="593" t="s">
        <v>608</v>
      </c>
      <c r="C79" s="593" t="s">
        <v>609</v>
      </c>
      <c r="D79" s="593" t="s">
        <v>839</v>
      </c>
      <c r="E79" s="593" t="s">
        <v>840</v>
      </c>
      <c r="F79" s="593" t="s">
        <v>841</v>
      </c>
      <c r="G79" s="594" t="n">
        <v>2091.14</v>
      </c>
      <c r="H79" s="593" t="s">
        <v>114</v>
      </c>
    </row>
    <row r="80" customFormat="false" ht="15" hidden="false" customHeight="false" outlineLevel="0" collapsed="false">
      <c r="A80" s="593" t="n">
        <v>222</v>
      </c>
      <c r="B80" s="593" t="s">
        <v>608</v>
      </c>
      <c r="C80" s="593" t="s">
        <v>609</v>
      </c>
      <c r="D80" s="593" t="s">
        <v>842</v>
      </c>
      <c r="E80" s="593" t="s">
        <v>843</v>
      </c>
      <c r="F80" s="593" t="s">
        <v>844</v>
      </c>
      <c r="G80" s="594" t="n">
        <v>904.21</v>
      </c>
      <c r="H80" s="593" t="s">
        <v>114</v>
      </c>
    </row>
    <row r="81" customFormat="false" ht="15" hidden="false" customHeight="false" outlineLevel="0" collapsed="false">
      <c r="A81" s="593" t="n">
        <v>222</v>
      </c>
      <c r="B81" s="593" t="s">
        <v>608</v>
      </c>
      <c r="C81" s="593" t="s">
        <v>609</v>
      </c>
      <c r="D81" s="593" t="s">
        <v>845</v>
      </c>
      <c r="E81" s="593" t="s">
        <v>846</v>
      </c>
      <c r="F81" s="593" t="s">
        <v>847</v>
      </c>
      <c r="G81" s="594" t="n">
        <v>2068</v>
      </c>
      <c r="H81" s="593" t="s">
        <v>115</v>
      </c>
      <c r="J81" s="596"/>
      <c r="K81" s="593"/>
    </row>
    <row r="82" customFormat="false" ht="15" hidden="false" customHeight="false" outlineLevel="0" collapsed="false">
      <c r="A82" s="593" t="n">
        <v>222</v>
      </c>
      <c r="B82" s="593" t="s">
        <v>608</v>
      </c>
      <c r="C82" s="593" t="s">
        <v>609</v>
      </c>
      <c r="D82" s="593" t="s">
        <v>848</v>
      </c>
      <c r="E82" s="593" t="s">
        <v>849</v>
      </c>
      <c r="F82" s="593" t="s">
        <v>279</v>
      </c>
      <c r="G82" s="594" t="n">
        <v>3057.6</v>
      </c>
      <c r="H82" s="593" t="s">
        <v>115</v>
      </c>
      <c r="J82" s="596"/>
      <c r="K82" s="593"/>
    </row>
    <row r="83" customFormat="false" ht="15" hidden="false" customHeight="false" outlineLevel="0" collapsed="false">
      <c r="A83" s="593" t="n">
        <v>222</v>
      </c>
      <c r="B83" s="593" t="s">
        <v>608</v>
      </c>
      <c r="C83" s="593" t="s">
        <v>609</v>
      </c>
      <c r="D83" s="593" t="s">
        <v>850</v>
      </c>
      <c r="E83" s="593" t="s">
        <v>851</v>
      </c>
      <c r="F83" s="593" t="s">
        <v>852</v>
      </c>
      <c r="G83" s="594" t="n">
        <v>5420.1</v>
      </c>
      <c r="H83" s="593" t="s">
        <v>115</v>
      </c>
      <c r="J83" s="596"/>
      <c r="K83" s="593"/>
    </row>
    <row r="84" customFormat="false" ht="15" hidden="false" customHeight="false" outlineLevel="0" collapsed="false">
      <c r="A84" s="593" t="n">
        <v>222</v>
      </c>
      <c r="B84" s="593" t="s">
        <v>608</v>
      </c>
      <c r="C84" s="593" t="s">
        <v>609</v>
      </c>
      <c r="D84" s="593" t="s">
        <v>853</v>
      </c>
      <c r="E84" s="593" t="s">
        <v>854</v>
      </c>
      <c r="F84" s="593" t="s">
        <v>855</v>
      </c>
      <c r="G84" s="594" t="n">
        <v>2893</v>
      </c>
      <c r="H84" s="593" t="s">
        <v>115</v>
      </c>
      <c r="J84" s="596"/>
      <c r="K84" s="593"/>
    </row>
    <row r="85" customFormat="false" ht="15" hidden="false" customHeight="false" outlineLevel="0" collapsed="false">
      <c r="A85" s="593" t="n">
        <v>222</v>
      </c>
      <c r="B85" s="593" t="s">
        <v>608</v>
      </c>
      <c r="C85" s="593" t="s">
        <v>609</v>
      </c>
      <c r="D85" s="593" t="s">
        <v>856</v>
      </c>
      <c r="E85" s="593" t="s">
        <v>854</v>
      </c>
      <c r="F85" s="593" t="s">
        <v>857</v>
      </c>
      <c r="G85" s="594" t="n">
        <v>3156</v>
      </c>
      <c r="H85" s="593" t="s">
        <v>115</v>
      </c>
      <c r="J85" s="596"/>
      <c r="K85" s="593"/>
    </row>
    <row r="86" customFormat="false" ht="15" hidden="false" customHeight="false" outlineLevel="0" collapsed="false">
      <c r="A86" s="593" t="n">
        <v>222</v>
      </c>
      <c r="B86" s="593" t="s">
        <v>608</v>
      </c>
      <c r="C86" s="593" t="s">
        <v>609</v>
      </c>
      <c r="D86" s="593" t="s">
        <v>858</v>
      </c>
      <c r="E86" s="593" t="s">
        <v>859</v>
      </c>
      <c r="F86" s="593" t="s">
        <v>860</v>
      </c>
      <c r="G86" s="594" t="n">
        <v>52500</v>
      </c>
      <c r="H86" s="593" t="s">
        <v>115</v>
      </c>
      <c r="J86" s="596"/>
      <c r="K86" s="593"/>
    </row>
    <row r="87" customFormat="false" ht="15" hidden="false" customHeight="false" outlineLevel="0" collapsed="false">
      <c r="A87" s="593" t="n">
        <v>222</v>
      </c>
      <c r="B87" s="593" t="s">
        <v>608</v>
      </c>
      <c r="C87" s="593" t="s">
        <v>609</v>
      </c>
      <c r="D87" s="593" t="s">
        <v>861</v>
      </c>
      <c r="E87" s="593" t="s">
        <v>862</v>
      </c>
      <c r="F87" s="593" t="s">
        <v>863</v>
      </c>
      <c r="G87" s="594" t="n">
        <v>1110</v>
      </c>
      <c r="H87" s="593" t="s">
        <v>115</v>
      </c>
      <c r="J87" s="596"/>
      <c r="K87" s="593"/>
    </row>
    <row r="88" customFormat="false" ht="15" hidden="false" customHeight="false" outlineLevel="0" collapsed="false">
      <c r="A88" s="593" t="n">
        <v>222</v>
      </c>
      <c r="B88" s="593" t="s">
        <v>608</v>
      </c>
      <c r="C88" s="593" t="s">
        <v>609</v>
      </c>
      <c r="D88" s="593" t="s">
        <v>864</v>
      </c>
      <c r="E88" s="593" t="s">
        <v>865</v>
      </c>
      <c r="F88" s="593" t="s">
        <v>866</v>
      </c>
      <c r="G88" s="594" t="n">
        <v>70.3</v>
      </c>
      <c r="H88" s="593" t="s">
        <v>114</v>
      </c>
    </row>
    <row r="89" customFormat="false" ht="15" hidden="false" customHeight="false" outlineLevel="0" collapsed="false">
      <c r="A89" s="593" t="n">
        <v>222</v>
      </c>
      <c r="B89" s="593" t="s">
        <v>608</v>
      </c>
      <c r="C89" s="593" t="s">
        <v>609</v>
      </c>
      <c r="D89" s="593" t="s">
        <v>867</v>
      </c>
      <c r="E89" s="593" t="s">
        <v>868</v>
      </c>
      <c r="F89" s="593" t="s">
        <v>869</v>
      </c>
      <c r="G89" s="594" t="n">
        <v>199.8</v>
      </c>
      <c r="H89" s="593" t="s">
        <v>117</v>
      </c>
    </row>
    <row r="90" customFormat="false" ht="15" hidden="false" customHeight="false" outlineLevel="0" collapsed="false">
      <c r="A90" s="593" t="n">
        <v>222</v>
      </c>
      <c r="B90" s="593" t="s">
        <v>608</v>
      </c>
      <c r="C90" s="593" t="s">
        <v>609</v>
      </c>
      <c r="D90" s="593" t="s">
        <v>870</v>
      </c>
      <c r="E90" s="593" t="s">
        <v>871</v>
      </c>
      <c r="F90" s="593" t="s">
        <v>872</v>
      </c>
      <c r="G90" s="594" t="n">
        <v>1556.5</v>
      </c>
      <c r="H90" s="593" t="s">
        <v>114</v>
      </c>
    </row>
    <row r="91" customFormat="false" ht="15" hidden="false" customHeight="false" outlineLevel="0" collapsed="false">
      <c r="A91" s="593" t="n">
        <v>222</v>
      </c>
      <c r="B91" s="593" t="s">
        <v>608</v>
      </c>
      <c r="C91" s="593" t="s">
        <v>609</v>
      </c>
      <c r="D91" s="593" t="s">
        <v>873</v>
      </c>
      <c r="E91" s="593" t="s">
        <v>874</v>
      </c>
      <c r="F91" s="593" t="s">
        <v>280</v>
      </c>
      <c r="G91" s="594" t="n">
        <v>2165.72</v>
      </c>
      <c r="H91" s="593" t="s">
        <v>114</v>
      </c>
    </row>
  </sheetData>
  <sheetProtection algorithmName="SHA-512" hashValue="jlWgXhN2wx9+quFewRvy2A2TzTk9CYm1GTqrkOYJfxscGMQmm6QwVkLqD3Lr5VuUX8Xh5Co5KmwrrxlPZGkOWg==" saltValue="DH+nMpT+e5vgVO+9CA8pSg==" spinCount="100000" sheet="true" objects="true" scenarios="true"/>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tableParts>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C10:L60"/>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selection pane="topLeft" activeCell="L75" activeCellId="0" sqref="L75"/>
    </sheetView>
  </sheetViews>
  <sheetFormatPr defaultColWidth="8.6796875" defaultRowHeight="15" customHeight="true" zeroHeight="false" outlineLevelRow="0" outlineLevelCol="0"/>
  <sheetData>
    <row r="10" customFormat="false" ht="15" hidden="false" customHeight="true" outlineLevel="0" collapsed="false">
      <c r="C10" s="6" t="s">
        <v>6</v>
      </c>
      <c r="D10" s="6"/>
      <c r="E10" s="6"/>
      <c r="F10" s="6"/>
      <c r="G10" s="6"/>
      <c r="H10" s="6"/>
      <c r="I10" s="6"/>
      <c r="J10" s="6"/>
      <c r="K10" s="6"/>
      <c r="L10" s="6"/>
    </row>
    <row r="11" customFormat="false" ht="15" hidden="false" customHeight="false" outlineLevel="0" collapsed="false">
      <c r="C11" s="6"/>
      <c r="D11" s="6"/>
      <c r="E11" s="6"/>
      <c r="F11" s="6"/>
      <c r="G11" s="6"/>
      <c r="H11" s="6"/>
      <c r="I11" s="6"/>
      <c r="J11" s="6"/>
      <c r="K11" s="6"/>
      <c r="L11" s="6"/>
    </row>
    <row r="12" customFormat="false" ht="15" hidden="false" customHeight="false" outlineLevel="0" collapsed="false">
      <c r="C12" s="6"/>
      <c r="D12" s="6"/>
      <c r="E12" s="6"/>
      <c r="F12" s="6"/>
      <c r="G12" s="6"/>
      <c r="H12" s="6"/>
      <c r="I12" s="6"/>
      <c r="J12" s="6"/>
      <c r="K12" s="6"/>
      <c r="L12" s="6"/>
    </row>
    <row r="13" customFormat="false" ht="15" hidden="false" customHeight="false" outlineLevel="0" collapsed="false">
      <c r="C13" s="6"/>
      <c r="D13" s="6"/>
      <c r="E13" s="6"/>
      <c r="F13" s="6"/>
      <c r="G13" s="6"/>
      <c r="H13" s="6"/>
      <c r="I13" s="6"/>
      <c r="J13" s="6"/>
      <c r="K13" s="6"/>
      <c r="L13" s="6"/>
    </row>
    <row r="14" customFormat="false" ht="15" hidden="false" customHeight="false" outlineLevel="0" collapsed="false">
      <c r="C14" s="6"/>
      <c r="D14" s="6"/>
      <c r="E14" s="6"/>
      <c r="F14" s="6"/>
      <c r="G14" s="6"/>
      <c r="H14" s="6"/>
      <c r="I14" s="6"/>
      <c r="J14" s="6"/>
      <c r="K14" s="6"/>
      <c r="L14" s="6"/>
    </row>
    <row r="15" customFormat="false" ht="15" hidden="false" customHeight="false" outlineLevel="0" collapsed="false">
      <c r="C15" s="6"/>
      <c r="D15" s="6"/>
      <c r="E15" s="6"/>
      <c r="F15" s="6"/>
      <c r="G15" s="6"/>
      <c r="H15" s="6"/>
      <c r="I15" s="6"/>
      <c r="J15" s="6"/>
      <c r="K15" s="6"/>
      <c r="L15" s="6"/>
    </row>
    <row r="16" customFormat="false" ht="15" hidden="false" customHeight="false" outlineLevel="0" collapsed="false">
      <c r="C16" s="6"/>
      <c r="D16" s="6"/>
      <c r="E16" s="6"/>
      <c r="F16" s="6"/>
      <c r="G16" s="6"/>
      <c r="H16" s="6"/>
      <c r="I16" s="6"/>
      <c r="J16" s="6"/>
      <c r="K16" s="6"/>
      <c r="L16" s="6"/>
    </row>
    <row r="17" customFormat="false" ht="15" hidden="false" customHeight="false" outlineLevel="0" collapsed="false">
      <c r="C17" s="6"/>
      <c r="D17" s="6"/>
      <c r="E17" s="6"/>
      <c r="F17" s="6"/>
      <c r="G17" s="6"/>
      <c r="H17" s="6"/>
      <c r="I17" s="6"/>
      <c r="J17" s="6"/>
      <c r="K17" s="6"/>
      <c r="L17" s="6"/>
    </row>
    <row r="18" customFormat="false" ht="15" hidden="false" customHeight="false" outlineLevel="0" collapsed="false">
      <c r="C18" s="6"/>
      <c r="D18" s="6"/>
      <c r="E18" s="6"/>
      <c r="F18" s="6"/>
      <c r="G18" s="6"/>
      <c r="H18" s="6"/>
      <c r="I18" s="6"/>
      <c r="J18" s="6"/>
      <c r="K18" s="6"/>
      <c r="L18" s="6"/>
    </row>
    <row r="19" customFormat="false" ht="15" hidden="false" customHeight="false" outlineLevel="0" collapsed="false">
      <c r="C19" s="6"/>
      <c r="D19" s="6"/>
      <c r="E19" s="6"/>
      <c r="F19" s="6"/>
      <c r="G19" s="6"/>
      <c r="H19" s="6"/>
      <c r="I19" s="6"/>
      <c r="J19" s="6"/>
      <c r="K19" s="6"/>
      <c r="L19" s="6"/>
    </row>
    <row r="20" customFormat="false" ht="15" hidden="false" customHeight="false" outlineLevel="0" collapsed="false">
      <c r="C20" s="6"/>
      <c r="D20" s="6"/>
      <c r="E20" s="6"/>
      <c r="F20" s="6"/>
      <c r="G20" s="6"/>
      <c r="H20" s="6"/>
      <c r="I20" s="6"/>
      <c r="J20" s="6"/>
      <c r="K20" s="6"/>
      <c r="L20" s="6"/>
    </row>
    <row r="21" customFormat="false" ht="15" hidden="false" customHeight="false" outlineLevel="0" collapsed="false">
      <c r="C21" s="6"/>
      <c r="D21" s="6"/>
      <c r="E21" s="6"/>
      <c r="F21" s="6"/>
      <c r="G21" s="6"/>
      <c r="H21" s="6"/>
      <c r="I21" s="6"/>
      <c r="J21" s="6"/>
      <c r="K21" s="6"/>
      <c r="L21" s="6"/>
    </row>
    <row r="22" customFormat="false" ht="15" hidden="false" customHeight="false" outlineLevel="0" collapsed="false">
      <c r="C22" s="6"/>
      <c r="D22" s="6"/>
      <c r="E22" s="6"/>
      <c r="F22" s="6"/>
      <c r="G22" s="6"/>
      <c r="H22" s="6"/>
      <c r="I22" s="6"/>
      <c r="J22" s="6"/>
      <c r="K22" s="6"/>
      <c r="L22" s="6"/>
    </row>
    <row r="23" customFormat="false" ht="15" hidden="false" customHeight="false" outlineLevel="0" collapsed="false">
      <c r="C23" s="6"/>
      <c r="D23" s="6"/>
      <c r="E23" s="6"/>
      <c r="F23" s="6"/>
      <c r="G23" s="6"/>
      <c r="H23" s="6"/>
      <c r="I23" s="6"/>
      <c r="J23" s="6"/>
      <c r="K23" s="6"/>
      <c r="L23" s="6"/>
    </row>
    <row r="24" customFormat="false" ht="15" hidden="false" customHeight="false" outlineLevel="0" collapsed="false">
      <c r="C24" s="6"/>
      <c r="D24" s="6"/>
      <c r="E24" s="6"/>
      <c r="F24" s="6"/>
      <c r="G24" s="6"/>
      <c r="H24" s="6"/>
      <c r="I24" s="6"/>
      <c r="J24" s="6"/>
      <c r="K24" s="6"/>
      <c r="L24" s="6"/>
    </row>
    <row r="25" customFormat="false" ht="15" hidden="false" customHeight="false" outlineLevel="0" collapsed="false">
      <c r="C25" s="6"/>
      <c r="D25" s="6"/>
      <c r="E25" s="6"/>
      <c r="F25" s="6"/>
      <c r="G25" s="6"/>
      <c r="H25" s="6"/>
      <c r="I25" s="6"/>
      <c r="J25" s="6"/>
      <c r="K25" s="6"/>
      <c r="L25" s="6"/>
    </row>
    <row r="26" customFormat="false" ht="15" hidden="false" customHeight="false" outlineLevel="0" collapsed="false">
      <c r="C26" s="6"/>
      <c r="D26" s="6"/>
      <c r="E26" s="6"/>
      <c r="F26" s="6"/>
      <c r="G26" s="6"/>
      <c r="H26" s="6"/>
      <c r="I26" s="6"/>
      <c r="J26" s="6"/>
      <c r="K26" s="6"/>
      <c r="L26" s="6"/>
    </row>
    <row r="27" customFormat="false" ht="15" hidden="false" customHeight="false" outlineLevel="0" collapsed="false">
      <c r="C27" s="6"/>
      <c r="D27" s="6"/>
      <c r="E27" s="6"/>
      <c r="F27" s="6"/>
      <c r="G27" s="6"/>
      <c r="H27" s="6"/>
      <c r="I27" s="6"/>
      <c r="J27" s="6"/>
      <c r="K27" s="6"/>
      <c r="L27" s="6"/>
    </row>
    <row r="28" customFormat="false" ht="15" hidden="false" customHeight="false" outlineLevel="0" collapsed="false">
      <c r="C28" s="6"/>
      <c r="D28" s="6"/>
      <c r="E28" s="6"/>
      <c r="F28" s="6"/>
      <c r="G28" s="6"/>
      <c r="H28" s="6"/>
      <c r="I28" s="6"/>
      <c r="J28" s="6"/>
      <c r="K28" s="6"/>
      <c r="L28" s="6"/>
    </row>
    <row r="29" customFormat="false" ht="15" hidden="false" customHeight="false" outlineLevel="0" collapsed="false">
      <c r="C29" s="6"/>
      <c r="D29" s="6"/>
      <c r="E29" s="6"/>
      <c r="F29" s="6"/>
      <c r="G29" s="6"/>
      <c r="H29" s="6"/>
      <c r="I29" s="6"/>
      <c r="J29" s="6"/>
      <c r="K29" s="6"/>
      <c r="L29" s="6"/>
    </row>
    <row r="30" customFormat="false" ht="15" hidden="false" customHeight="false" outlineLevel="0" collapsed="false">
      <c r="C30" s="6"/>
      <c r="D30" s="6"/>
      <c r="E30" s="6"/>
      <c r="F30" s="6"/>
      <c r="G30" s="6"/>
      <c r="H30" s="6"/>
      <c r="I30" s="6"/>
      <c r="J30" s="6"/>
      <c r="K30" s="6"/>
      <c r="L30" s="6"/>
    </row>
    <row r="31" customFormat="false" ht="15" hidden="false" customHeight="false" outlineLevel="0" collapsed="false">
      <c r="C31" s="6"/>
      <c r="D31" s="6"/>
      <c r="E31" s="6"/>
      <c r="F31" s="6"/>
      <c r="G31" s="6"/>
      <c r="H31" s="6"/>
      <c r="I31" s="6"/>
      <c r="J31" s="6"/>
      <c r="K31" s="6"/>
      <c r="L31" s="6"/>
    </row>
    <row r="32" customFormat="false" ht="15" hidden="false" customHeight="false" outlineLevel="0" collapsed="false">
      <c r="C32" s="6"/>
      <c r="D32" s="6"/>
      <c r="E32" s="6"/>
      <c r="F32" s="6"/>
      <c r="G32" s="6"/>
      <c r="H32" s="6"/>
      <c r="I32" s="6"/>
      <c r="J32" s="6"/>
      <c r="K32" s="6"/>
      <c r="L32" s="6"/>
    </row>
    <row r="33" customFormat="false" ht="15" hidden="false" customHeight="false" outlineLevel="0" collapsed="false">
      <c r="C33" s="6"/>
      <c r="D33" s="6"/>
      <c r="E33" s="6"/>
      <c r="F33" s="6"/>
      <c r="G33" s="6"/>
      <c r="H33" s="6"/>
      <c r="I33" s="6"/>
      <c r="J33" s="6"/>
      <c r="K33" s="6"/>
      <c r="L33" s="6"/>
    </row>
    <row r="34" customFormat="false" ht="15" hidden="false" customHeight="false" outlineLevel="0" collapsed="false">
      <c r="C34" s="6"/>
      <c r="D34" s="6"/>
      <c r="E34" s="6"/>
      <c r="F34" s="6"/>
      <c r="G34" s="6"/>
      <c r="H34" s="6"/>
      <c r="I34" s="6"/>
      <c r="J34" s="6"/>
      <c r="K34" s="6"/>
      <c r="L34" s="6"/>
    </row>
    <row r="35" customFormat="false" ht="15" hidden="false" customHeight="false" outlineLevel="0" collapsed="false">
      <c r="C35" s="6"/>
      <c r="D35" s="6"/>
      <c r="E35" s="6"/>
      <c r="F35" s="6"/>
      <c r="G35" s="6"/>
      <c r="H35" s="6"/>
      <c r="I35" s="6"/>
      <c r="J35" s="6"/>
      <c r="K35" s="6"/>
      <c r="L35" s="6"/>
    </row>
    <row r="36" customFormat="false" ht="15" hidden="false" customHeight="false" outlineLevel="0" collapsed="false">
      <c r="C36" s="6"/>
      <c r="D36" s="6"/>
      <c r="E36" s="6"/>
      <c r="F36" s="6"/>
      <c r="G36" s="6"/>
      <c r="H36" s="6"/>
      <c r="I36" s="6"/>
      <c r="J36" s="6"/>
      <c r="K36" s="6"/>
      <c r="L36" s="6"/>
    </row>
    <row r="37" customFormat="false" ht="15" hidden="false" customHeight="false" outlineLevel="0" collapsed="false">
      <c r="C37" s="6"/>
      <c r="D37" s="6"/>
      <c r="E37" s="6"/>
      <c r="F37" s="6"/>
      <c r="G37" s="6"/>
      <c r="H37" s="6"/>
      <c r="I37" s="6"/>
      <c r="J37" s="6"/>
      <c r="K37" s="6"/>
      <c r="L37" s="6"/>
    </row>
    <row r="38" customFormat="false" ht="15" hidden="false" customHeight="false" outlineLevel="0" collapsed="false">
      <c r="C38" s="6"/>
      <c r="D38" s="6"/>
      <c r="E38" s="6"/>
      <c r="F38" s="6"/>
      <c r="G38" s="6"/>
      <c r="H38" s="6"/>
      <c r="I38" s="6"/>
      <c r="J38" s="6"/>
      <c r="K38" s="6"/>
      <c r="L38" s="6"/>
    </row>
    <row r="39" customFormat="false" ht="15" hidden="false" customHeight="false" outlineLevel="0" collapsed="false">
      <c r="C39" s="6"/>
      <c r="D39" s="6"/>
      <c r="E39" s="6"/>
      <c r="F39" s="6"/>
      <c r="G39" s="6"/>
      <c r="H39" s="6"/>
      <c r="I39" s="6"/>
      <c r="J39" s="6"/>
      <c r="K39" s="6"/>
      <c r="L39" s="6"/>
    </row>
    <row r="40" customFormat="false" ht="15" hidden="false" customHeight="false" outlineLevel="0" collapsed="false">
      <c r="C40" s="6"/>
      <c r="D40" s="6"/>
      <c r="E40" s="6"/>
      <c r="F40" s="6"/>
      <c r="G40" s="6"/>
      <c r="H40" s="6"/>
      <c r="I40" s="6"/>
      <c r="J40" s="6"/>
      <c r="K40" s="6"/>
      <c r="L40" s="6"/>
    </row>
    <row r="41" customFormat="false" ht="15" hidden="false" customHeight="false" outlineLevel="0" collapsed="false">
      <c r="C41" s="6"/>
      <c r="D41" s="6"/>
      <c r="E41" s="6"/>
      <c r="F41" s="6"/>
      <c r="G41" s="6"/>
      <c r="H41" s="6"/>
      <c r="I41" s="6"/>
      <c r="J41" s="6"/>
      <c r="K41" s="6"/>
      <c r="L41" s="6"/>
    </row>
    <row r="42" customFormat="false" ht="15" hidden="false" customHeight="false" outlineLevel="0" collapsed="false">
      <c r="C42" s="6"/>
      <c r="D42" s="6"/>
      <c r="E42" s="6"/>
      <c r="F42" s="6"/>
      <c r="G42" s="6"/>
      <c r="H42" s="6"/>
      <c r="I42" s="6"/>
      <c r="J42" s="6"/>
      <c r="K42" s="6"/>
      <c r="L42" s="6"/>
    </row>
    <row r="43" customFormat="false" ht="15" hidden="false" customHeight="false" outlineLevel="0" collapsed="false">
      <c r="C43" s="6"/>
      <c r="D43" s="6"/>
      <c r="E43" s="6"/>
      <c r="F43" s="6"/>
      <c r="G43" s="6"/>
      <c r="H43" s="6"/>
      <c r="I43" s="6"/>
      <c r="J43" s="6"/>
      <c r="K43" s="6"/>
      <c r="L43" s="6"/>
    </row>
    <row r="45" customFormat="false" ht="15" hidden="false" customHeight="true" outlineLevel="0" collapsed="false">
      <c r="C45" s="7" t="s">
        <v>7</v>
      </c>
      <c r="D45" s="7"/>
      <c r="E45" s="7"/>
      <c r="F45" s="7"/>
      <c r="G45" s="7"/>
      <c r="H45" s="7"/>
      <c r="I45" s="7"/>
      <c r="J45" s="7"/>
      <c r="K45" s="7"/>
      <c r="L45" s="7"/>
    </row>
    <row r="46" customFormat="false" ht="15" hidden="false" customHeight="true" outlineLevel="0" collapsed="false">
      <c r="C46" s="7"/>
      <c r="D46" s="7"/>
      <c r="E46" s="7"/>
      <c r="F46" s="7"/>
      <c r="G46" s="7"/>
      <c r="H46" s="7"/>
      <c r="I46" s="7"/>
      <c r="J46" s="7"/>
      <c r="K46" s="7"/>
      <c r="L46" s="7"/>
    </row>
    <row r="47" customFormat="false" ht="15" hidden="false" customHeight="true" outlineLevel="0" collapsed="false">
      <c r="C47" s="7"/>
      <c r="D47" s="7"/>
      <c r="E47" s="7"/>
      <c r="F47" s="7"/>
      <c r="G47" s="7"/>
      <c r="H47" s="7"/>
      <c r="I47" s="7"/>
      <c r="J47" s="7"/>
      <c r="K47" s="7"/>
      <c r="L47" s="7"/>
    </row>
    <row r="48" customFormat="false" ht="15" hidden="false" customHeight="true" outlineLevel="0" collapsed="false">
      <c r="C48" s="7"/>
      <c r="D48" s="7"/>
      <c r="E48" s="7"/>
      <c r="F48" s="7"/>
      <c r="G48" s="7"/>
      <c r="H48" s="7"/>
      <c r="I48" s="7"/>
      <c r="J48" s="7"/>
      <c r="K48" s="7"/>
      <c r="L48" s="7"/>
    </row>
    <row r="49" customFormat="false" ht="15" hidden="false" customHeight="true" outlineLevel="0" collapsed="false">
      <c r="C49" s="7"/>
      <c r="D49" s="7"/>
      <c r="E49" s="7"/>
      <c r="F49" s="7"/>
      <c r="G49" s="7"/>
      <c r="H49" s="7"/>
      <c r="I49" s="7"/>
      <c r="J49" s="7"/>
      <c r="K49" s="7"/>
      <c r="L49" s="7"/>
    </row>
    <row r="50" customFormat="false" ht="15" hidden="false" customHeight="true" outlineLevel="0" collapsed="false">
      <c r="C50" s="7"/>
      <c r="D50" s="7"/>
      <c r="E50" s="7"/>
      <c r="F50" s="7"/>
      <c r="G50" s="7"/>
      <c r="H50" s="7"/>
      <c r="I50" s="7"/>
      <c r="J50" s="7"/>
      <c r="K50" s="7"/>
      <c r="L50" s="7"/>
    </row>
    <row r="51" customFormat="false" ht="15" hidden="false" customHeight="true" outlineLevel="0" collapsed="false">
      <c r="C51" s="7"/>
      <c r="D51" s="7"/>
      <c r="E51" s="7"/>
      <c r="F51" s="7"/>
      <c r="G51" s="7"/>
      <c r="H51" s="7"/>
      <c r="I51" s="7"/>
      <c r="J51" s="7"/>
      <c r="K51" s="7"/>
      <c r="L51" s="7"/>
    </row>
    <row r="52" customFormat="false" ht="15" hidden="false" customHeight="true" outlineLevel="0" collapsed="false">
      <c r="C52" s="7"/>
      <c r="D52" s="7"/>
      <c r="E52" s="7"/>
      <c r="F52" s="7"/>
      <c r="G52" s="7"/>
      <c r="H52" s="7"/>
      <c r="I52" s="7"/>
      <c r="J52" s="7"/>
      <c r="K52" s="7"/>
      <c r="L52" s="7"/>
    </row>
    <row r="53" customFormat="false" ht="15" hidden="false" customHeight="true" outlineLevel="0" collapsed="false">
      <c r="C53" s="7"/>
      <c r="D53" s="7"/>
      <c r="E53" s="7"/>
      <c r="F53" s="7"/>
      <c r="G53" s="7"/>
      <c r="H53" s="7"/>
      <c r="I53" s="7"/>
      <c r="J53" s="7"/>
      <c r="K53" s="7"/>
      <c r="L53" s="7"/>
    </row>
    <row r="54" customFormat="false" ht="15" hidden="false" customHeight="true" outlineLevel="0" collapsed="false">
      <c r="C54" s="7"/>
      <c r="D54" s="7"/>
      <c r="E54" s="7"/>
      <c r="F54" s="7"/>
      <c r="G54" s="7"/>
      <c r="H54" s="7"/>
      <c r="I54" s="7"/>
      <c r="J54" s="7"/>
      <c r="K54" s="7"/>
      <c r="L54" s="7"/>
    </row>
    <row r="55" customFormat="false" ht="15" hidden="false" customHeight="true" outlineLevel="0" collapsed="false">
      <c r="C55" s="7"/>
      <c r="D55" s="7"/>
      <c r="E55" s="7"/>
      <c r="F55" s="7"/>
      <c r="G55" s="7"/>
      <c r="H55" s="7"/>
      <c r="I55" s="7"/>
      <c r="J55" s="7"/>
      <c r="K55" s="7"/>
      <c r="L55" s="7"/>
    </row>
    <row r="56" customFormat="false" ht="15" hidden="false" customHeight="false" outlineLevel="0" collapsed="false">
      <c r="C56" s="7"/>
      <c r="D56" s="7"/>
      <c r="E56" s="7"/>
      <c r="F56" s="7"/>
      <c r="G56" s="7"/>
      <c r="H56" s="7"/>
      <c r="I56" s="7"/>
      <c r="J56" s="7"/>
      <c r="K56" s="7"/>
      <c r="L56" s="7"/>
    </row>
    <row r="57" customFormat="false" ht="15" hidden="false" customHeight="false" outlineLevel="0" collapsed="false">
      <c r="C57" s="7"/>
      <c r="D57" s="7"/>
      <c r="E57" s="7"/>
      <c r="F57" s="7"/>
      <c r="G57" s="7"/>
      <c r="H57" s="7"/>
      <c r="I57" s="7"/>
      <c r="J57" s="7"/>
      <c r="K57" s="7"/>
      <c r="L57" s="7"/>
    </row>
    <row r="58" customFormat="false" ht="15" hidden="false" customHeight="false" outlineLevel="0" collapsed="false">
      <c r="C58" s="7"/>
      <c r="D58" s="7"/>
      <c r="E58" s="7"/>
      <c r="F58" s="7"/>
      <c r="G58" s="7"/>
      <c r="H58" s="7"/>
      <c r="I58" s="7"/>
      <c r="J58" s="7"/>
      <c r="K58" s="7"/>
      <c r="L58" s="7"/>
    </row>
    <row r="59" customFormat="false" ht="15" hidden="false" customHeight="false" outlineLevel="0" collapsed="false">
      <c r="C59" s="7"/>
      <c r="D59" s="7"/>
      <c r="E59" s="7"/>
      <c r="F59" s="7"/>
      <c r="G59" s="7"/>
      <c r="H59" s="7"/>
      <c r="I59" s="7"/>
      <c r="J59" s="7"/>
      <c r="K59" s="7"/>
      <c r="L59" s="7"/>
    </row>
    <row r="60" customFormat="false" ht="15" hidden="false" customHeight="false" outlineLevel="0" collapsed="false">
      <c r="C60" s="7"/>
      <c r="D60" s="7"/>
      <c r="E60" s="7"/>
      <c r="F60" s="7"/>
      <c r="G60" s="7"/>
      <c r="H60" s="7"/>
      <c r="I60" s="7"/>
      <c r="J60" s="7"/>
      <c r="K60" s="7"/>
      <c r="L60" s="7"/>
    </row>
  </sheetData>
  <sheetProtection algorithmName="SHA-512" hashValue="Tot2/eBg7Dxh0Ay2YrxWsqDoZuOT6/nhEjVIClAqyceOdoyyAWux2oINYW/l+o4p6rU6V51i6Jw1SgEhOrcDYA==" saltValue="sW/DnYo2n4yokk/YdvJZJQ==" spinCount="100000" sheet="true" objects="true" scenarios="true"/>
  <mergeCells count="2">
    <mergeCell ref="C10:L43"/>
    <mergeCell ref="C45:L60"/>
  </mergeCells>
  <printOptions headings="false" gridLines="false" gridLinesSet="true" horizontalCentered="false" verticalCentered="false"/>
  <pageMargins left="0.708333333333333" right="0.708333333333333" top="1.57986111111111" bottom="0.748611111111111" header="0.315277777777778" footer="0.315277777777778"/>
  <pageSetup paperSize="9" scale="100" fitToWidth="1" fitToHeight="1"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X200"/>
  <sheetViews>
    <sheetView showFormulas="false" showGridLines="false" showRowColHeaders="false" showZeros="true" rightToLeft="false" tabSelected="false" showOutlineSymbols="true" defaultGridColor="true" view="normal" topLeftCell="A19" colorId="64" zoomScale="100" zoomScaleNormal="100" zoomScalePageLayoutView="100" workbookViewId="0">
      <selection pane="topLeft" activeCell="A19" activeCellId="0" sqref="A19"/>
    </sheetView>
  </sheetViews>
  <sheetFormatPr defaultColWidth="11.00390625" defaultRowHeight="12" customHeight="true" zeroHeight="false" outlineLevelRow="0" outlineLevelCol="0"/>
  <cols>
    <col collapsed="false" customWidth="true" hidden="false" outlineLevel="0" max="1" min="1" style="211" width="5.29"/>
    <col collapsed="false" customWidth="true" hidden="false" outlineLevel="0" max="2" min="2" style="211" width="6.43"/>
    <col collapsed="false" customWidth="true" hidden="true" outlineLevel="0" max="3" min="3" style="211" width="13.29"/>
    <col collapsed="false" customWidth="false" hidden="false" outlineLevel="0" max="4" min="4" style="211" width="11"/>
    <col collapsed="false" customWidth="true" hidden="false" outlineLevel="0" max="5" min="5" style="211" width="17"/>
    <col collapsed="false" customWidth="true" hidden="false" outlineLevel="0" max="6" min="6" style="211" width="24.71"/>
    <col collapsed="false" customWidth="true" hidden="false" outlineLevel="0" max="7" min="7" style="211" width="15.42"/>
    <col collapsed="false" customWidth="true" hidden="false" outlineLevel="0" max="8" min="8" style="211" width="17"/>
    <col collapsed="false" customWidth="true" hidden="false" outlineLevel="0" max="9" min="9" style="211" width="11.14"/>
    <col collapsed="false" customWidth="true" hidden="false" outlineLevel="0" max="11" min="10" style="211" width="13.29"/>
    <col collapsed="false" customWidth="false" hidden="false" outlineLevel="0" max="12" min="12" style="211" width="11"/>
    <col collapsed="false" customWidth="true" hidden="false" outlineLevel="0" max="13" min="13" style="211" width="11.14"/>
    <col collapsed="false" customWidth="true" hidden="false" outlineLevel="0" max="14" min="14" style="211" width="13.29"/>
    <col collapsed="false" customWidth="false" hidden="false" outlineLevel="0" max="15" min="15" style="211" width="11"/>
    <col collapsed="false" customWidth="true" hidden="false" outlineLevel="0" max="16" min="16" style="211" width="6.43"/>
    <col collapsed="false" customWidth="true" hidden="true" outlineLevel="0" max="17" min="17" style="211" width="11.53"/>
    <col collapsed="false" customWidth="false" hidden="false" outlineLevel="0" max="18" min="18" style="211" width="11"/>
    <col collapsed="false" customWidth="true" hidden="false" outlineLevel="0" max="20" min="19" style="211" width="17"/>
    <col collapsed="false" customWidth="true" hidden="false" outlineLevel="0" max="21" min="21" style="211" width="15.42"/>
    <col collapsed="false" customWidth="true" hidden="false" outlineLevel="0" max="22" min="22" style="211" width="17"/>
    <col collapsed="false" customWidth="false" hidden="false" outlineLevel="0" max="23" min="23" style="211" width="11"/>
    <col collapsed="false" customWidth="true" hidden="false" outlineLevel="0" max="24" min="24" style="211" width="6.43"/>
    <col collapsed="false" customWidth="true" hidden="true" outlineLevel="0" max="25" min="25" style="211" width="11.53"/>
    <col collapsed="false" customWidth="false" hidden="false" outlineLevel="0" max="26" min="26" style="211" width="11"/>
    <col collapsed="false" customWidth="true" hidden="false" outlineLevel="0" max="28" min="27" style="211" width="17"/>
    <col collapsed="false" customWidth="true" hidden="false" outlineLevel="0" max="29" min="29" style="211" width="15.42"/>
    <col collapsed="false" customWidth="true" hidden="false" outlineLevel="0" max="30" min="30" style="211" width="17"/>
    <col collapsed="false" customWidth="false" hidden="false" outlineLevel="0" max="31" min="31" style="211" width="11"/>
    <col collapsed="false" customWidth="true" hidden="false" outlineLevel="0" max="32" min="32" style="211" width="6.43"/>
    <col collapsed="false" customWidth="true" hidden="true" outlineLevel="0" max="33" min="33" style="211" width="11.53"/>
    <col collapsed="false" customWidth="false" hidden="false" outlineLevel="0" max="34" min="34" style="211" width="11"/>
    <col collapsed="false" customWidth="true" hidden="false" outlineLevel="0" max="36" min="35" style="211" width="17"/>
    <col collapsed="false" customWidth="true" hidden="false" outlineLevel="0" max="37" min="37" style="211" width="15.42"/>
    <col collapsed="false" customWidth="true" hidden="false" outlineLevel="0" max="38" min="38" style="211" width="17"/>
    <col collapsed="false" customWidth="false" hidden="false" outlineLevel="0" max="39" min="39" style="211" width="11"/>
    <col collapsed="false" customWidth="true" hidden="false" outlineLevel="0" max="40" min="40" style="211" width="6.43"/>
    <col collapsed="false" customWidth="true" hidden="true" outlineLevel="0" max="41" min="41" style="211" width="11.53"/>
    <col collapsed="false" customWidth="false" hidden="false" outlineLevel="0" max="42" min="42" style="211" width="11"/>
    <col collapsed="false" customWidth="true" hidden="false" outlineLevel="0" max="44" min="43" style="211" width="17"/>
    <col collapsed="false" customWidth="true" hidden="false" outlineLevel="0" max="45" min="45" style="211" width="15.42"/>
    <col collapsed="false" customWidth="true" hidden="false" outlineLevel="0" max="46" min="46" style="211" width="17"/>
    <col collapsed="false" customWidth="false" hidden="false" outlineLevel="0" max="247" min="47" style="211" width="11"/>
    <col collapsed="false" customWidth="true" hidden="false" outlineLevel="0" max="248" min="248" style="211" width="5.29"/>
    <col collapsed="false" customWidth="true" hidden="false" outlineLevel="0" max="249" min="249" style="211" width="6.43"/>
    <col collapsed="false" customWidth="true" hidden="false" outlineLevel="0" max="250" min="250" style="211" width="13.29"/>
    <col collapsed="false" customWidth="false" hidden="false" outlineLevel="0" max="251" min="251" style="211" width="11"/>
    <col collapsed="false" customWidth="true" hidden="false" outlineLevel="0" max="253" min="252" style="211" width="17"/>
    <col collapsed="false" customWidth="true" hidden="false" outlineLevel="0" max="254" min="254" style="211" width="15.42"/>
    <col collapsed="false" customWidth="true" hidden="false" outlineLevel="0" max="255" min="255" style="211" width="17"/>
    <col collapsed="false" customWidth="true" hidden="false" outlineLevel="0" max="256" min="256" style="211" width="1.85"/>
    <col collapsed="false" customWidth="true" hidden="false" outlineLevel="0" max="258" min="257" style="211" width="13.29"/>
    <col collapsed="false" customWidth="false" hidden="false" outlineLevel="0" max="259" min="259" style="211" width="11"/>
    <col collapsed="false" customWidth="true" hidden="false" outlineLevel="0" max="260" min="260" style="211" width="1.85"/>
    <col collapsed="false" customWidth="true" hidden="false" outlineLevel="0" max="261" min="261" style="211" width="6.43"/>
    <col collapsed="false" customWidth="true" hidden="false" outlineLevel="0" max="262" min="262" style="211" width="14.42"/>
    <col collapsed="false" customWidth="false" hidden="false" outlineLevel="0" max="263" min="263" style="211" width="11"/>
    <col collapsed="false" customWidth="true" hidden="false" outlineLevel="0" max="267" min="264" style="211" width="14.42"/>
    <col collapsed="false" customWidth="false" hidden="false" outlineLevel="0" max="503" min="268" style="211" width="11"/>
    <col collapsed="false" customWidth="true" hidden="false" outlineLevel="0" max="504" min="504" style="211" width="5.29"/>
    <col collapsed="false" customWidth="true" hidden="false" outlineLevel="0" max="505" min="505" style="211" width="6.43"/>
    <col collapsed="false" customWidth="true" hidden="false" outlineLevel="0" max="506" min="506" style="211" width="13.29"/>
    <col collapsed="false" customWidth="false" hidden="false" outlineLevel="0" max="507" min="507" style="211" width="11"/>
    <col collapsed="false" customWidth="true" hidden="false" outlineLevel="0" max="509" min="508" style="211" width="17"/>
    <col collapsed="false" customWidth="true" hidden="false" outlineLevel="0" max="510" min="510" style="211" width="15.42"/>
    <col collapsed="false" customWidth="true" hidden="false" outlineLevel="0" max="511" min="511" style="211" width="17"/>
    <col collapsed="false" customWidth="true" hidden="false" outlineLevel="0" max="512" min="512" style="211" width="1.85"/>
    <col collapsed="false" customWidth="true" hidden="false" outlineLevel="0" max="514" min="513" style="211" width="13.29"/>
    <col collapsed="false" customWidth="false" hidden="false" outlineLevel="0" max="515" min="515" style="211" width="11"/>
    <col collapsed="false" customWidth="true" hidden="false" outlineLevel="0" max="516" min="516" style="211" width="1.85"/>
    <col collapsed="false" customWidth="true" hidden="false" outlineLevel="0" max="517" min="517" style="211" width="6.43"/>
    <col collapsed="false" customWidth="true" hidden="false" outlineLevel="0" max="518" min="518" style="211" width="14.42"/>
    <col collapsed="false" customWidth="false" hidden="false" outlineLevel="0" max="519" min="519" style="211" width="11"/>
    <col collapsed="false" customWidth="true" hidden="false" outlineLevel="0" max="523" min="520" style="211" width="14.42"/>
    <col collapsed="false" customWidth="false" hidden="false" outlineLevel="0" max="759" min="524" style="211" width="11"/>
    <col collapsed="false" customWidth="true" hidden="false" outlineLevel="0" max="760" min="760" style="211" width="5.29"/>
    <col collapsed="false" customWidth="true" hidden="false" outlineLevel="0" max="761" min="761" style="211" width="6.43"/>
    <col collapsed="false" customWidth="true" hidden="false" outlineLevel="0" max="762" min="762" style="211" width="13.29"/>
    <col collapsed="false" customWidth="false" hidden="false" outlineLevel="0" max="763" min="763" style="211" width="11"/>
    <col collapsed="false" customWidth="true" hidden="false" outlineLevel="0" max="765" min="764" style="211" width="17"/>
    <col collapsed="false" customWidth="true" hidden="false" outlineLevel="0" max="766" min="766" style="211" width="15.42"/>
    <col collapsed="false" customWidth="true" hidden="false" outlineLevel="0" max="767" min="767" style="211" width="17"/>
    <col collapsed="false" customWidth="true" hidden="false" outlineLevel="0" max="768" min="768" style="211" width="1.85"/>
    <col collapsed="false" customWidth="true" hidden="false" outlineLevel="0" max="770" min="769" style="211" width="13.29"/>
    <col collapsed="false" customWidth="false" hidden="false" outlineLevel="0" max="771" min="771" style="211" width="11"/>
    <col collapsed="false" customWidth="true" hidden="false" outlineLevel="0" max="772" min="772" style="211" width="1.85"/>
    <col collapsed="false" customWidth="true" hidden="false" outlineLevel="0" max="773" min="773" style="211" width="6.43"/>
    <col collapsed="false" customWidth="true" hidden="false" outlineLevel="0" max="774" min="774" style="211" width="14.42"/>
    <col collapsed="false" customWidth="false" hidden="false" outlineLevel="0" max="775" min="775" style="211" width="11"/>
    <col collapsed="false" customWidth="true" hidden="false" outlineLevel="0" max="779" min="776" style="211" width="14.42"/>
    <col collapsed="false" customWidth="false" hidden="false" outlineLevel="0" max="1015" min="780" style="211" width="11"/>
    <col collapsed="false" customWidth="true" hidden="false" outlineLevel="0" max="1016" min="1016" style="211" width="5.29"/>
    <col collapsed="false" customWidth="true" hidden="false" outlineLevel="0" max="1017" min="1017" style="211" width="6.43"/>
    <col collapsed="false" customWidth="true" hidden="false" outlineLevel="0" max="1018" min="1018" style="211" width="13.29"/>
    <col collapsed="false" customWidth="false" hidden="false" outlineLevel="0" max="1019" min="1019" style="211" width="11"/>
    <col collapsed="false" customWidth="true" hidden="false" outlineLevel="0" max="1021" min="1020" style="211" width="17"/>
    <col collapsed="false" customWidth="true" hidden="false" outlineLevel="0" max="1022" min="1022" style="211" width="15.42"/>
    <col collapsed="false" customWidth="true" hidden="false" outlineLevel="0" max="1023" min="1023" style="211" width="17"/>
    <col collapsed="false" customWidth="true" hidden="false" outlineLevel="0" max="1024" min="1024" style="211" width="1.85"/>
    <col collapsed="false" customWidth="true" hidden="false" outlineLevel="0" max="1026" min="1025" style="211" width="13.29"/>
    <col collapsed="false" customWidth="false" hidden="false" outlineLevel="0" max="1027" min="1027" style="211" width="11"/>
    <col collapsed="false" customWidth="true" hidden="false" outlineLevel="0" max="1028" min="1028" style="211" width="1.85"/>
    <col collapsed="false" customWidth="true" hidden="false" outlineLevel="0" max="1029" min="1029" style="211" width="6.43"/>
    <col collapsed="false" customWidth="true" hidden="false" outlineLevel="0" max="1030" min="1030" style="211" width="14.42"/>
    <col collapsed="false" customWidth="false" hidden="false" outlineLevel="0" max="1031" min="1031" style="211" width="11"/>
    <col collapsed="false" customWidth="true" hidden="false" outlineLevel="0" max="1035" min="1032" style="211" width="14.42"/>
    <col collapsed="false" customWidth="false" hidden="false" outlineLevel="0" max="1271" min="1036" style="211" width="11"/>
    <col collapsed="false" customWidth="true" hidden="false" outlineLevel="0" max="1272" min="1272" style="211" width="5.29"/>
    <col collapsed="false" customWidth="true" hidden="false" outlineLevel="0" max="1273" min="1273" style="211" width="6.43"/>
    <col collapsed="false" customWidth="true" hidden="false" outlineLevel="0" max="1274" min="1274" style="211" width="13.29"/>
    <col collapsed="false" customWidth="false" hidden="false" outlineLevel="0" max="1275" min="1275" style="211" width="11"/>
    <col collapsed="false" customWidth="true" hidden="false" outlineLevel="0" max="1277" min="1276" style="211" width="17"/>
    <col collapsed="false" customWidth="true" hidden="false" outlineLevel="0" max="1278" min="1278" style="211" width="15.42"/>
    <col collapsed="false" customWidth="true" hidden="false" outlineLevel="0" max="1279" min="1279" style="211" width="17"/>
    <col collapsed="false" customWidth="true" hidden="false" outlineLevel="0" max="1280" min="1280" style="211" width="1.85"/>
    <col collapsed="false" customWidth="true" hidden="false" outlineLevel="0" max="1282" min="1281" style="211" width="13.29"/>
    <col collapsed="false" customWidth="false" hidden="false" outlineLevel="0" max="1283" min="1283" style="211" width="11"/>
    <col collapsed="false" customWidth="true" hidden="false" outlineLevel="0" max="1284" min="1284" style="211" width="1.85"/>
    <col collapsed="false" customWidth="true" hidden="false" outlineLevel="0" max="1285" min="1285" style="211" width="6.43"/>
    <col collapsed="false" customWidth="true" hidden="false" outlineLevel="0" max="1286" min="1286" style="211" width="14.42"/>
    <col collapsed="false" customWidth="false" hidden="false" outlineLevel="0" max="1287" min="1287" style="211" width="11"/>
    <col collapsed="false" customWidth="true" hidden="false" outlineLevel="0" max="1291" min="1288" style="211" width="14.42"/>
    <col collapsed="false" customWidth="false" hidden="false" outlineLevel="0" max="1527" min="1292" style="211" width="11"/>
    <col collapsed="false" customWidth="true" hidden="false" outlineLevel="0" max="1528" min="1528" style="211" width="5.29"/>
    <col collapsed="false" customWidth="true" hidden="false" outlineLevel="0" max="1529" min="1529" style="211" width="6.43"/>
    <col collapsed="false" customWidth="true" hidden="false" outlineLevel="0" max="1530" min="1530" style="211" width="13.29"/>
    <col collapsed="false" customWidth="false" hidden="false" outlineLevel="0" max="1531" min="1531" style="211" width="11"/>
    <col collapsed="false" customWidth="true" hidden="false" outlineLevel="0" max="1533" min="1532" style="211" width="17"/>
    <col collapsed="false" customWidth="true" hidden="false" outlineLevel="0" max="1534" min="1534" style="211" width="15.42"/>
    <col collapsed="false" customWidth="true" hidden="false" outlineLevel="0" max="1535" min="1535" style="211" width="17"/>
    <col collapsed="false" customWidth="true" hidden="false" outlineLevel="0" max="1536" min="1536" style="211" width="1.85"/>
    <col collapsed="false" customWidth="true" hidden="false" outlineLevel="0" max="1538" min="1537" style="211" width="13.29"/>
    <col collapsed="false" customWidth="false" hidden="false" outlineLevel="0" max="1539" min="1539" style="211" width="11"/>
    <col collapsed="false" customWidth="true" hidden="false" outlineLevel="0" max="1540" min="1540" style="211" width="1.85"/>
    <col collapsed="false" customWidth="true" hidden="false" outlineLevel="0" max="1541" min="1541" style="211" width="6.43"/>
    <col collapsed="false" customWidth="true" hidden="false" outlineLevel="0" max="1542" min="1542" style="211" width="14.42"/>
    <col collapsed="false" customWidth="false" hidden="false" outlineLevel="0" max="1543" min="1543" style="211" width="11"/>
    <col collapsed="false" customWidth="true" hidden="false" outlineLevel="0" max="1547" min="1544" style="211" width="14.42"/>
    <col collapsed="false" customWidth="false" hidden="false" outlineLevel="0" max="1783" min="1548" style="211" width="11"/>
    <col collapsed="false" customWidth="true" hidden="false" outlineLevel="0" max="1784" min="1784" style="211" width="5.29"/>
    <col collapsed="false" customWidth="true" hidden="false" outlineLevel="0" max="1785" min="1785" style="211" width="6.43"/>
    <col collapsed="false" customWidth="true" hidden="false" outlineLevel="0" max="1786" min="1786" style="211" width="13.29"/>
    <col collapsed="false" customWidth="false" hidden="false" outlineLevel="0" max="1787" min="1787" style="211" width="11"/>
    <col collapsed="false" customWidth="true" hidden="false" outlineLevel="0" max="1789" min="1788" style="211" width="17"/>
    <col collapsed="false" customWidth="true" hidden="false" outlineLevel="0" max="1790" min="1790" style="211" width="15.42"/>
    <col collapsed="false" customWidth="true" hidden="false" outlineLevel="0" max="1791" min="1791" style="211" width="17"/>
    <col collapsed="false" customWidth="true" hidden="false" outlineLevel="0" max="1792" min="1792" style="211" width="1.85"/>
    <col collapsed="false" customWidth="true" hidden="false" outlineLevel="0" max="1794" min="1793" style="211" width="13.29"/>
    <col collapsed="false" customWidth="false" hidden="false" outlineLevel="0" max="1795" min="1795" style="211" width="11"/>
    <col collapsed="false" customWidth="true" hidden="false" outlineLevel="0" max="1796" min="1796" style="211" width="1.85"/>
    <col collapsed="false" customWidth="true" hidden="false" outlineLevel="0" max="1797" min="1797" style="211" width="6.43"/>
    <col collapsed="false" customWidth="true" hidden="false" outlineLevel="0" max="1798" min="1798" style="211" width="14.42"/>
    <col collapsed="false" customWidth="false" hidden="false" outlineLevel="0" max="1799" min="1799" style="211" width="11"/>
    <col collapsed="false" customWidth="true" hidden="false" outlineLevel="0" max="1803" min="1800" style="211" width="14.42"/>
    <col collapsed="false" customWidth="false" hidden="false" outlineLevel="0" max="2039" min="1804" style="211" width="11"/>
    <col collapsed="false" customWidth="true" hidden="false" outlineLevel="0" max="2040" min="2040" style="211" width="5.29"/>
    <col collapsed="false" customWidth="true" hidden="false" outlineLevel="0" max="2041" min="2041" style="211" width="6.43"/>
    <col collapsed="false" customWidth="true" hidden="false" outlineLevel="0" max="2042" min="2042" style="211" width="13.29"/>
    <col collapsed="false" customWidth="false" hidden="false" outlineLevel="0" max="2043" min="2043" style="211" width="11"/>
    <col collapsed="false" customWidth="true" hidden="false" outlineLevel="0" max="2045" min="2044" style="211" width="17"/>
    <col collapsed="false" customWidth="true" hidden="false" outlineLevel="0" max="2046" min="2046" style="211" width="15.42"/>
    <col collapsed="false" customWidth="true" hidden="false" outlineLevel="0" max="2047" min="2047" style="211" width="17"/>
    <col collapsed="false" customWidth="true" hidden="false" outlineLevel="0" max="2048" min="2048" style="211" width="1.85"/>
    <col collapsed="false" customWidth="true" hidden="false" outlineLevel="0" max="2050" min="2049" style="211" width="13.29"/>
    <col collapsed="false" customWidth="false" hidden="false" outlineLevel="0" max="2051" min="2051" style="211" width="11"/>
    <col collapsed="false" customWidth="true" hidden="false" outlineLevel="0" max="2052" min="2052" style="211" width="1.85"/>
    <col collapsed="false" customWidth="true" hidden="false" outlineLevel="0" max="2053" min="2053" style="211" width="6.43"/>
    <col collapsed="false" customWidth="true" hidden="false" outlineLevel="0" max="2054" min="2054" style="211" width="14.42"/>
    <col collapsed="false" customWidth="false" hidden="false" outlineLevel="0" max="2055" min="2055" style="211" width="11"/>
    <col collapsed="false" customWidth="true" hidden="false" outlineLevel="0" max="2059" min="2056" style="211" width="14.42"/>
    <col collapsed="false" customWidth="false" hidden="false" outlineLevel="0" max="2295" min="2060" style="211" width="11"/>
    <col collapsed="false" customWidth="true" hidden="false" outlineLevel="0" max="2296" min="2296" style="211" width="5.29"/>
    <col collapsed="false" customWidth="true" hidden="false" outlineLevel="0" max="2297" min="2297" style="211" width="6.43"/>
    <col collapsed="false" customWidth="true" hidden="false" outlineLevel="0" max="2298" min="2298" style="211" width="13.29"/>
    <col collapsed="false" customWidth="false" hidden="false" outlineLevel="0" max="2299" min="2299" style="211" width="11"/>
    <col collapsed="false" customWidth="true" hidden="false" outlineLevel="0" max="2301" min="2300" style="211" width="17"/>
    <col collapsed="false" customWidth="true" hidden="false" outlineLevel="0" max="2302" min="2302" style="211" width="15.42"/>
    <col collapsed="false" customWidth="true" hidden="false" outlineLevel="0" max="2303" min="2303" style="211" width="17"/>
    <col collapsed="false" customWidth="true" hidden="false" outlineLevel="0" max="2304" min="2304" style="211" width="1.85"/>
    <col collapsed="false" customWidth="true" hidden="false" outlineLevel="0" max="2306" min="2305" style="211" width="13.29"/>
    <col collapsed="false" customWidth="false" hidden="false" outlineLevel="0" max="2307" min="2307" style="211" width="11"/>
    <col collapsed="false" customWidth="true" hidden="false" outlineLevel="0" max="2308" min="2308" style="211" width="1.85"/>
    <col collapsed="false" customWidth="true" hidden="false" outlineLevel="0" max="2309" min="2309" style="211" width="6.43"/>
    <col collapsed="false" customWidth="true" hidden="false" outlineLevel="0" max="2310" min="2310" style="211" width="14.42"/>
    <col collapsed="false" customWidth="false" hidden="false" outlineLevel="0" max="2311" min="2311" style="211" width="11"/>
    <col collapsed="false" customWidth="true" hidden="false" outlineLevel="0" max="2315" min="2312" style="211" width="14.42"/>
    <col collapsed="false" customWidth="false" hidden="false" outlineLevel="0" max="2551" min="2316" style="211" width="11"/>
    <col collapsed="false" customWidth="true" hidden="false" outlineLevel="0" max="2552" min="2552" style="211" width="5.29"/>
    <col collapsed="false" customWidth="true" hidden="false" outlineLevel="0" max="2553" min="2553" style="211" width="6.43"/>
    <col collapsed="false" customWidth="true" hidden="false" outlineLevel="0" max="2554" min="2554" style="211" width="13.29"/>
    <col collapsed="false" customWidth="false" hidden="false" outlineLevel="0" max="2555" min="2555" style="211" width="11"/>
    <col collapsed="false" customWidth="true" hidden="false" outlineLevel="0" max="2557" min="2556" style="211" width="17"/>
    <col collapsed="false" customWidth="true" hidden="false" outlineLevel="0" max="2558" min="2558" style="211" width="15.42"/>
    <col collapsed="false" customWidth="true" hidden="false" outlineLevel="0" max="2559" min="2559" style="211" width="17"/>
    <col collapsed="false" customWidth="true" hidden="false" outlineLevel="0" max="2560" min="2560" style="211" width="1.85"/>
    <col collapsed="false" customWidth="true" hidden="false" outlineLevel="0" max="2562" min="2561" style="211" width="13.29"/>
    <col collapsed="false" customWidth="false" hidden="false" outlineLevel="0" max="2563" min="2563" style="211" width="11"/>
    <col collapsed="false" customWidth="true" hidden="false" outlineLevel="0" max="2564" min="2564" style="211" width="1.85"/>
    <col collapsed="false" customWidth="true" hidden="false" outlineLevel="0" max="2565" min="2565" style="211" width="6.43"/>
    <col collapsed="false" customWidth="true" hidden="false" outlineLevel="0" max="2566" min="2566" style="211" width="14.42"/>
    <col collapsed="false" customWidth="false" hidden="false" outlineLevel="0" max="2567" min="2567" style="211" width="11"/>
    <col collapsed="false" customWidth="true" hidden="false" outlineLevel="0" max="2571" min="2568" style="211" width="14.42"/>
    <col collapsed="false" customWidth="false" hidden="false" outlineLevel="0" max="2807" min="2572" style="211" width="11"/>
    <col collapsed="false" customWidth="true" hidden="false" outlineLevel="0" max="2808" min="2808" style="211" width="5.29"/>
    <col collapsed="false" customWidth="true" hidden="false" outlineLevel="0" max="2809" min="2809" style="211" width="6.43"/>
    <col collapsed="false" customWidth="true" hidden="false" outlineLevel="0" max="2810" min="2810" style="211" width="13.29"/>
    <col collapsed="false" customWidth="false" hidden="false" outlineLevel="0" max="2811" min="2811" style="211" width="11"/>
    <col collapsed="false" customWidth="true" hidden="false" outlineLevel="0" max="2813" min="2812" style="211" width="17"/>
    <col collapsed="false" customWidth="true" hidden="false" outlineLevel="0" max="2814" min="2814" style="211" width="15.42"/>
    <col collapsed="false" customWidth="true" hidden="false" outlineLevel="0" max="2815" min="2815" style="211" width="17"/>
    <col collapsed="false" customWidth="true" hidden="false" outlineLevel="0" max="2816" min="2816" style="211" width="1.85"/>
    <col collapsed="false" customWidth="true" hidden="false" outlineLevel="0" max="2818" min="2817" style="211" width="13.29"/>
    <col collapsed="false" customWidth="false" hidden="false" outlineLevel="0" max="2819" min="2819" style="211" width="11"/>
    <col collapsed="false" customWidth="true" hidden="false" outlineLevel="0" max="2820" min="2820" style="211" width="1.85"/>
    <col collapsed="false" customWidth="true" hidden="false" outlineLevel="0" max="2821" min="2821" style="211" width="6.43"/>
    <col collapsed="false" customWidth="true" hidden="false" outlineLevel="0" max="2822" min="2822" style="211" width="14.42"/>
    <col collapsed="false" customWidth="false" hidden="false" outlineLevel="0" max="2823" min="2823" style="211" width="11"/>
    <col collapsed="false" customWidth="true" hidden="false" outlineLevel="0" max="2827" min="2824" style="211" width="14.42"/>
    <col collapsed="false" customWidth="false" hidden="false" outlineLevel="0" max="3063" min="2828" style="211" width="11"/>
    <col collapsed="false" customWidth="true" hidden="false" outlineLevel="0" max="3064" min="3064" style="211" width="5.29"/>
    <col collapsed="false" customWidth="true" hidden="false" outlineLevel="0" max="3065" min="3065" style="211" width="6.43"/>
    <col collapsed="false" customWidth="true" hidden="false" outlineLevel="0" max="3066" min="3066" style="211" width="13.29"/>
    <col collapsed="false" customWidth="false" hidden="false" outlineLevel="0" max="3067" min="3067" style="211" width="11"/>
    <col collapsed="false" customWidth="true" hidden="false" outlineLevel="0" max="3069" min="3068" style="211" width="17"/>
    <col collapsed="false" customWidth="true" hidden="false" outlineLevel="0" max="3070" min="3070" style="211" width="15.42"/>
    <col collapsed="false" customWidth="true" hidden="false" outlineLevel="0" max="3071" min="3071" style="211" width="17"/>
    <col collapsed="false" customWidth="true" hidden="false" outlineLevel="0" max="3072" min="3072" style="211" width="1.85"/>
    <col collapsed="false" customWidth="true" hidden="false" outlineLevel="0" max="3074" min="3073" style="211" width="13.29"/>
    <col collapsed="false" customWidth="false" hidden="false" outlineLevel="0" max="3075" min="3075" style="211" width="11"/>
    <col collapsed="false" customWidth="true" hidden="false" outlineLevel="0" max="3076" min="3076" style="211" width="1.85"/>
    <col collapsed="false" customWidth="true" hidden="false" outlineLevel="0" max="3077" min="3077" style="211" width="6.43"/>
    <col collapsed="false" customWidth="true" hidden="false" outlineLevel="0" max="3078" min="3078" style="211" width="14.42"/>
    <col collapsed="false" customWidth="false" hidden="false" outlineLevel="0" max="3079" min="3079" style="211" width="11"/>
    <col collapsed="false" customWidth="true" hidden="false" outlineLevel="0" max="3083" min="3080" style="211" width="14.42"/>
    <col collapsed="false" customWidth="false" hidden="false" outlineLevel="0" max="3319" min="3084" style="211" width="11"/>
    <col collapsed="false" customWidth="true" hidden="false" outlineLevel="0" max="3320" min="3320" style="211" width="5.29"/>
    <col collapsed="false" customWidth="true" hidden="false" outlineLevel="0" max="3321" min="3321" style="211" width="6.43"/>
    <col collapsed="false" customWidth="true" hidden="false" outlineLevel="0" max="3322" min="3322" style="211" width="13.29"/>
    <col collapsed="false" customWidth="false" hidden="false" outlineLevel="0" max="3323" min="3323" style="211" width="11"/>
    <col collapsed="false" customWidth="true" hidden="false" outlineLevel="0" max="3325" min="3324" style="211" width="17"/>
    <col collapsed="false" customWidth="true" hidden="false" outlineLevel="0" max="3326" min="3326" style="211" width="15.42"/>
    <col collapsed="false" customWidth="true" hidden="false" outlineLevel="0" max="3327" min="3327" style="211" width="17"/>
    <col collapsed="false" customWidth="true" hidden="false" outlineLevel="0" max="3328" min="3328" style="211" width="1.85"/>
    <col collapsed="false" customWidth="true" hidden="false" outlineLevel="0" max="3330" min="3329" style="211" width="13.29"/>
    <col collapsed="false" customWidth="false" hidden="false" outlineLevel="0" max="3331" min="3331" style="211" width="11"/>
    <col collapsed="false" customWidth="true" hidden="false" outlineLevel="0" max="3332" min="3332" style="211" width="1.85"/>
    <col collapsed="false" customWidth="true" hidden="false" outlineLevel="0" max="3333" min="3333" style="211" width="6.43"/>
    <col collapsed="false" customWidth="true" hidden="false" outlineLevel="0" max="3334" min="3334" style="211" width="14.42"/>
    <col collapsed="false" customWidth="false" hidden="false" outlineLevel="0" max="3335" min="3335" style="211" width="11"/>
    <col collapsed="false" customWidth="true" hidden="false" outlineLevel="0" max="3339" min="3336" style="211" width="14.42"/>
    <col collapsed="false" customWidth="false" hidden="false" outlineLevel="0" max="3575" min="3340" style="211" width="11"/>
    <col collapsed="false" customWidth="true" hidden="false" outlineLevel="0" max="3576" min="3576" style="211" width="5.29"/>
    <col collapsed="false" customWidth="true" hidden="false" outlineLevel="0" max="3577" min="3577" style="211" width="6.43"/>
    <col collapsed="false" customWidth="true" hidden="false" outlineLevel="0" max="3578" min="3578" style="211" width="13.29"/>
    <col collapsed="false" customWidth="false" hidden="false" outlineLevel="0" max="3579" min="3579" style="211" width="11"/>
    <col collapsed="false" customWidth="true" hidden="false" outlineLevel="0" max="3581" min="3580" style="211" width="17"/>
    <col collapsed="false" customWidth="true" hidden="false" outlineLevel="0" max="3582" min="3582" style="211" width="15.42"/>
    <col collapsed="false" customWidth="true" hidden="false" outlineLevel="0" max="3583" min="3583" style="211" width="17"/>
    <col collapsed="false" customWidth="true" hidden="false" outlineLevel="0" max="3584" min="3584" style="211" width="1.85"/>
    <col collapsed="false" customWidth="true" hidden="false" outlineLevel="0" max="3586" min="3585" style="211" width="13.29"/>
    <col collapsed="false" customWidth="false" hidden="false" outlineLevel="0" max="3587" min="3587" style="211" width="11"/>
    <col collapsed="false" customWidth="true" hidden="false" outlineLevel="0" max="3588" min="3588" style="211" width="1.85"/>
    <col collapsed="false" customWidth="true" hidden="false" outlineLevel="0" max="3589" min="3589" style="211" width="6.43"/>
    <col collapsed="false" customWidth="true" hidden="false" outlineLevel="0" max="3590" min="3590" style="211" width="14.42"/>
    <col collapsed="false" customWidth="false" hidden="false" outlineLevel="0" max="3591" min="3591" style="211" width="11"/>
    <col collapsed="false" customWidth="true" hidden="false" outlineLevel="0" max="3595" min="3592" style="211" width="14.42"/>
    <col collapsed="false" customWidth="false" hidden="false" outlineLevel="0" max="3831" min="3596" style="211" width="11"/>
    <col collapsed="false" customWidth="true" hidden="false" outlineLevel="0" max="3832" min="3832" style="211" width="5.29"/>
    <col collapsed="false" customWidth="true" hidden="false" outlineLevel="0" max="3833" min="3833" style="211" width="6.43"/>
    <col collapsed="false" customWidth="true" hidden="false" outlineLevel="0" max="3834" min="3834" style="211" width="13.29"/>
    <col collapsed="false" customWidth="false" hidden="false" outlineLevel="0" max="3835" min="3835" style="211" width="11"/>
    <col collapsed="false" customWidth="true" hidden="false" outlineLevel="0" max="3837" min="3836" style="211" width="17"/>
    <col collapsed="false" customWidth="true" hidden="false" outlineLevel="0" max="3838" min="3838" style="211" width="15.42"/>
    <col collapsed="false" customWidth="true" hidden="false" outlineLevel="0" max="3839" min="3839" style="211" width="17"/>
    <col collapsed="false" customWidth="true" hidden="false" outlineLevel="0" max="3840" min="3840" style="211" width="1.85"/>
    <col collapsed="false" customWidth="true" hidden="false" outlineLevel="0" max="3842" min="3841" style="211" width="13.29"/>
    <col collapsed="false" customWidth="false" hidden="false" outlineLevel="0" max="3843" min="3843" style="211" width="11"/>
    <col collapsed="false" customWidth="true" hidden="false" outlineLevel="0" max="3844" min="3844" style="211" width="1.85"/>
    <col collapsed="false" customWidth="true" hidden="false" outlineLevel="0" max="3845" min="3845" style="211" width="6.43"/>
    <col collapsed="false" customWidth="true" hidden="false" outlineLevel="0" max="3846" min="3846" style="211" width="14.42"/>
    <col collapsed="false" customWidth="false" hidden="false" outlineLevel="0" max="3847" min="3847" style="211" width="11"/>
    <col collapsed="false" customWidth="true" hidden="false" outlineLevel="0" max="3851" min="3848" style="211" width="14.42"/>
    <col collapsed="false" customWidth="false" hidden="false" outlineLevel="0" max="4087" min="3852" style="211" width="11"/>
    <col collapsed="false" customWidth="true" hidden="false" outlineLevel="0" max="4088" min="4088" style="211" width="5.29"/>
    <col collapsed="false" customWidth="true" hidden="false" outlineLevel="0" max="4089" min="4089" style="211" width="6.43"/>
    <col collapsed="false" customWidth="true" hidden="false" outlineLevel="0" max="4090" min="4090" style="211" width="13.29"/>
    <col collapsed="false" customWidth="false" hidden="false" outlineLevel="0" max="4091" min="4091" style="211" width="11"/>
    <col collapsed="false" customWidth="true" hidden="false" outlineLevel="0" max="4093" min="4092" style="211" width="17"/>
    <col collapsed="false" customWidth="true" hidden="false" outlineLevel="0" max="4094" min="4094" style="211" width="15.42"/>
    <col collapsed="false" customWidth="true" hidden="false" outlineLevel="0" max="4095" min="4095" style="211" width="17"/>
    <col collapsed="false" customWidth="true" hidden="false" outlineLevel="0" max="4096" min="4096" style="211" width="1.85"/>
    <col collapsed="false" customWidth="true" hidden="false" outlineLevel="0" max="4098" min="4097" style="211" width="13.29"/>
    <col collapsed="false" customWidth="false" hidden="false" outlineLevel="0" max="4099" min="4099" style="211" width="11"/>
    <col collapsed="false" customWidth="true" hidden="false" outlineLevel="0" max="4100" min="4100" style="211" width="1.85"/>
    <col collapsed="false" customWidth="true" hidden="false" outlineLevel="0" max="4101" min="4101" style="211" width="6.43"/>
    <col collapsed="false" customWidth="true" hidden="false" outlineLevel="0" max="4102" min="4102" style="211" width="14.42"/>
    <col collapsed="false" customWidth="false" hidden="false" outlineLevel="0" max="4103" min="4103" style="211" width="11"/>
    <col collapsed="false" customWidth="true" hidden="false" outlineLevel="0" max="4107" min="4104" style="211" width="14.42"/>
    <col collapsed="false" customWidth="false" hidden="false" outlineLevel="0" max="4343" min="4108" style="211" width="11"/>
    <col collapsed="false" customWidth="true" hidden="false" outlineLevel="0" max="4344" min="4344" style="211" width="5.29"/>
    <col collapsed="false" customWidth="true" hidden="false" outlineLevel="0" max="4345" min="4345" style="211" width="6.43"/>
    <col collapsed="false" customWidth="true" hidden="false" outlineLevel="0" max="4346" min="4346" style="211" width="13.29"/>
    <col collapsed="false" customWidth="false" hidden="false" outlineLevel="0" max="4347" min="4347" style="211" width="11"/>
    <col collapsed="false" customWidth="true" hidden="false" outlineLevel="0" max="4349" min="4348" style="211" width="17"/>
    <col collapsed="false" customWidth="true" hidden="false" outlineLevel="0" max="4350" min="4350" style="211" width="15.42"/>
    <col collapsed="false" customWidth="true" hidden="false" outlineLevel="0" max="4351" min="4351" style="211" width="17"/>
    <col collapsed="false" customWidth="true" hidden="false" outlineLevel="0" max="4352" min="4352" style="211" width="1.85"/>
    <col collapsed="false" customWidth="true" hidden="false" outlineLevel="0" max="4354" min="4353" style="211" width="13.29"/>
    <col collapsed="false" customWidth="false" hidden="false" outlineLevel="0" max="4355" min="4355" style="211" width="11"/>
    <col collapsed="false" customWidth="true" hidden="false" outlineLevel="0" max="4356" min="4356" style="211" width="1.85"/>
    <col collapsed="false" customWidth="true" hidden="false" outlineLevel="0" max="4357" min="4357" style="211" width="6.43"/>
    <col collapsed="false" customWidth="true" hidden="false" outlineLevel="0" max="4358" min="4358" style="211" width="14.42"/>
    <col collapsed="false" customWidth="false" hidden="false" outlineLevel="0" max="4359" min="4359" style="211" width="11"/>
    <col collapsed="false" customWidth="true" hidden="false" outlineLevel="0" max="4363" min="4360" style="211" width="14.42"/>
    <col collapsed="false" customWidth="false" hidden="false" outlineLevel="0" max="4599" min="4364" style="211" width="11"/>
    <col collapsed="false" customWidth="true" hidden="false" outlineLevel="0" max="4600" min="4600" style="211" width="5.29"/>
    <col collapsed="false" customWidth="true" hidden="false" outlineLevel="0" max="4601" min="4601" style="211" width="6.43"/>
    <col collapsed="false" customWidth="true" hidden="false" outlineLevel="0" max="4602" min="4602" style="211" width="13.29"/>
    <col collapsed="false" customWidth="false" hidden="false" outlineLevel="0" max="4603" min="4603" style="211" width="11"/>
    <col collapsed="false" customWidth="true" hidden="false" outlineLevel="0" max="4605" min="4604" style="211" width="17"/>
    <col collapsed="false" customWidth="true" hidden="false" outlineLevel="0" max="4606" min="4606" style="211" width="15.42"/>
    <col collapsed="false" customWidth="true" hidden="false" outlineLevel="0" max="4607" min="4607" style="211" width="17"/>
    <col collapsed="false" customWidth="true" hidden="false" outlineLevel="0" max="4608" min="4608" style="211" width="1.85"/>
    <col collapsed="false" customWidth="true" hidden="false" outlineLevel="0" max="4610" min="4609" style="211" width="13.29"/>
    <col collapsed="false" customWidth="false" hidden="false" outlineLevel="0" max="4611" min="4611" style="211" width="11"/>
    <col collapsed="false" customWidth="true" hidden="false" outlineLevel="0" max="4612" min="4612" style="211" width="1.85"/>
    <col collapsed="false" customWidth="true" hidden="false" outlineLevel="0" max="4613" min="4613" style="211" width="6.43"/>
    <col collapsed="false" customWidth="true" hidden="false" outlineLevel="0" max="4614" min="4614" style="211" width="14.42"/>
    <col collapsed="false" customWidth="false" hidden="false" outlineLevel="0" max="4615" min="4615" style="211" width="11"/>
    <col collapsed="false" customWidth="true" hidden="false" outlineLevel="0" max="4619" min="4616" style="211" width="14.42"/>
    <col collapsed="false" customWidth="false" hidden="false" outlineLevel="0" max="4855" min="4620" style="211" width="11"/>
    <col collapsed="false" customWidth="true" hidden="false" outlineLevel="0" max="4856" min="4856" style="211" width="5.29"/>
    <col collapsed="false" customWidth="true" hidden="false" outlineLevel="0" max="4857" min="4857" style="211" width="6.43"/>
    <col collapsed="false" customWidth="true" hidden="false" outlineLevel="0" max="4858" min="4858" style="211" width="13.29"/>
    <col collapsed="false" customWidth="false" hidden="false" outlineLevel="0" max="4859" min="4859" style="211" width="11"/>
    <col collapsed="false" customWidth="true" hidden="false" outlineLevel="0" max="4861" min="4860" style="211" width="17"/>
    <col collapsed="false" customWidth="true" hidden="false" outlineLevel="0" max="4862" min="4862" style="211" width="15.42"/>
    <col collapsed="false" customWidth="true" hidden="false" outlineLevel="0" max="4863" min="4863" style="211" width="17"/>
    <col collapsed="false" customWidth="true" hidden="false" outlineLevel="0" max="4864" min="4864" style="211" width="1.85"/>
    <col collapsed="false" customWidth="true" hidden="false" outlineLevel="0" max="4866" min="4865" style="211" width="13.29"/>
    <col collapsed="false" customWidth="false" hidden="false" outlineLevel="0" max="4867" min="4867" style="211" width="11"/>
    <col collapsed="false" customWidth="true" hidden="false" outlineLevel="0" max="4868" min="4868" style="211" width="1.85"/>
    <col collapsed="false" customWidth="true" hidden="false" outlineLevel="0" max="4869" min="4869" style="211" width="6.43"/>
    <col collapsed="false" customWidth="true" hidden="false" outlineLevel="0" max="4870" min="4870" style="211" width="14.42"/>
    <col collapsed="false" customWidth="false" hidden="false" outlineLevel="0" max="4871" min="4871" style="211" width="11"/>
    <col collapsed="false" customWidth="true" hidden="false" outlineLevel="0" max="4875" min="4872" style="211" width="14.42"/>
    <col collapsed="false" customWidth="false" hidden="false" outlineLevel="0" max="5111" min="4876" style="211" width="11"/>
    <col collapsed="false" customWidth="true" hidden="false" outlineLevel="0" max="5112" min="5112" style="211" width="5.29"/>
    <col collapsed="false" customWidth="true" hidden="false" outlineLevel="0" max="5113" min="5113" style="211" width="6.43"/>
    <col collapsed="false" customWidth="true" hidden="false" outlineLevel="0" max="5114" min="5114" style="211" width="13.29"/>
    <col collapsed="false" customWidth="false" hidden="false" outlineLevel="0" max="5115" min="5115" style="211" width="11"/>
    <col collapsed="false" customWidth="true" hidden="false" outlineLevel="0" max="5117" min="5116" style="211" width="17"/>
    <col collapsed="false" customWidth="true" hidden="false" outlineLevel="0" max="5118" min="5118" style="211" width="15.42"/>
    <col collapsed="false" customWidth="true" hidden="false" outlineLevel="0" max="5119" min="5119" style="211" width="17"/>
    <col collapsed="false" customWidth="true" hidden="false" outlineLevel="0" max="5120" min="5120" style="211" width="1.85"/>
    <col collapsed="false" customWidth="true" hidden="false" outlineLevel="0" max="5122" min="5121" style="211" width="13.29"/>
    <col collapsed="false" customWidth="false" hidden="false" outlineLevel="0" max="5123" min="5123" style="211" width="11"/>
    <col collapsed="false" customWidth="true" hidden="false" outlineLevel="0" max="5124" min="5124" style="211" width="1.85"/>
    <col collapsed="false" customWidth="true" hidden="false" outlineLevel="0" max="5125" min="5125" style="211" width="6.43"/>
    <col collapsed="false" customWidth="true" hidden="false" outlineLevel="0" max="5126" min="5126" style="211" width="14.42"/>
    <col collapsed="false" customWidth="false" hidden="false" outlineLevel="0" max="5127" min="5127" style="211" width="11"/>
    <col collapsed="false" customWidth="true" hidden="false" outlineLevel="0" max="5131" min="5128" style="211" width="14.42"/>
    <col collapsed="false" customWidth="false" hidden="false" outlineLevel="0" max="5367" min="5132" style="211" width="11"/>
    <col collapsed="false" customWidth="true" hidden="false" outlineLevel="0" max="5368" min="5368" style="211" width="5.29"/>
    <col collapsed="false" customWidth="true" hidden="false" outlineLevel="0" max="5369" min="5369" style="211" width="6.43"/>
    <col collapsed="false" customWidth="true" hidden="false" outlineLevel="0" max="5370" min="5370" style="211" width="13.29"/>
    <col collapsed="false" customWidth="false" hidden="false" outlineLevel="0" max="5371" min="5371" style="211" width="11"/>
    <col collapsed="false" customWidth="true" hidden="false" outlineLevel="0" max="5373" min="5372" style="211" width="17"/>
    <col collapsed="false" customWidth="true" hidden="false" outlineLevel="0" max="5374" min="5374" style="211" width="15.42"/>
    <col collapsed="false" customWidth="true" hidden="false" outlineLevel="0" max="5375" min="5375" style="211" width="17"/>
    <col collapsed="false" customWidth="true" hidden="false" outlineLevel="0" max="5376" min="5376" style="211" width="1.85"/>
    <col collapsed="false" customWidth="true" hidden="false" outlineLevel="0" max="5378" min="5377" style="211" width="13.29"/>
    <col collapsed="false" customWidth="false" hidden="false" outlineLevel="0" max="5379" min="5379" style="211" width="11"/>
    <col collapsed="false" customWidth="true" hidden="false" outlineLevel="0" max="5380" min="5380" style="211" width="1.85"/>
    <col collapsed="false" customWidth="true" hidden="false" outlineLevel="0" max="5381" min="5381" style="211" width="6.43"/>
    <col collapsed="false" customWidth="true" hidden="false" outlineLevel="0" max="5382" min="5382" style="211" width="14.42"/>
    <col collapsed="false" customWidth="false" hidden="false" outlineLevel="0" max="5383" min="5383" style="211" width="11"/>
    <col collapsed="false" customWidth="true" hidden="false" outlineLevel="0" max="5387" min="5384" style="211" width="14.42"/>
    <col collapsed="false" customWidth="false" hidden="false" outlineLevel="0" max="5623" min="5388" style="211" width="11"/>
    <col collapsed="false" customWidth="true" hidden="false" outlineLevel="0" max="5624" min="5624" style="211" width="5.29"/>
    <col collapsed="false" customWidth="true" hidden="false" outlineLevel="0" max="5625" min="5625" style="211" width="6.43"/>
    <col collapsed="false" customWidth="true" hidden="false" outlineLevel="0" max="5626" min="5626" style="211" width="13.29"/>
    <col collapsed="false" customWidth="false" hidden="false" outlineLevel="0" max="5627" min="5627" style="211" width="11"/>
    <col collapsed="false" customWidth="true" hidden="false" outlineLevel="0" max="5629" min="5628" style="211" width="17"/>
    <col collapsed="false" customWidth="true" hidden="false" outlineLevel="0" max="5630" min="5630" style="211" width="15.42"/>
    <col collapsed="false" customWidth="true" hidden="false" outlineLevel="0" max="5631" min="5631" style="211" width="17"/>
    <col collapsed="false" customWidth="true" hidden="false" outlineLevel="0" max="5632" min="5632" style="211" width="1.85"/>
    <col collapsed="false" customWidth="true" hidden="false" outlineLevel="0" max="5634" min="5633" style="211" width="13.29"/>
    <col collapsed="false" customWidth="false" hidden="false" outlineLevel="0" max="5635" min="5635" style="211" width="11"/>
    <col collapsed="false" customWidth="true" hidden="false" outlineLevel="0" max="5636" min="5636" style="211" width="1.85"/>
    <col collapsed="false" customWidth="true" hidden="false" outlineLevel="0" max="5637" min="5637" style="211" width="6.43"/>
    <col collapsed="false" customWidth="true" hidden="false" outlineLevel="0" max="5638" min="5638" style="211" width="14.42"/>
    <col collapsed="false" customWidth="false" hidden="false" outlineLevel="0" max="5639" min="5639" style="211" width="11"/>
    <col collapsed="false" customWidth="true" hidden="false" outlineLevel="0" max="5643" min="5640" style="211" width="14.42"/>
    <col collapsed="false" customWidth="false" hidden="false" outlineLevel="0" max="5879" min="5644" style="211" width="11"/>
    <col collapsed="false" customWidth="true" hidden="false" outlineLevel="0" max="5880" min="5880" style="211" width="5.29"/>
    <col collapsed="false" customWidth="true" hidden="false" outlineLevel="0" max="5881" min="5881" style="211" width="6.43"/>
    <col collapsed="false" customWidth="true" hidden="false" outlineLevel="0" max="5882" min="5882" style="211" width="13.29"/>
    <col collapsed="false" customWidth="false" hidden="false" outlineLevel="0" max="5883" min="5883" style="211" width="11"/>
    <col collapsed="false" customWidth="true" hidden="false" outlineLevel="0" max="5885" min="5884" style="211" width="17"/>
    <col collapsed="false" customWidth="true" hidden="false" outlineLevel="0" max="5886" min="5886" style="211" width="15.42"/>
    <col collapsed="false" customWidth="true" hidden="false" outlineLevel="0" max="5887" min="5887" style="211" width="17"/>
    <col collapsed="false" customWidth="true" hidden="false" outlineLevel="0" max="5888" min="5888" style="211" width="1.85"/>
    <col collapsed="false" customWidth="true" hidden="false" outlineLevel="0" max="5890" min="5889" style="211" width="13.29"/>
    <col collapsed="false" customWidth="false" hidden="false" outlineLevel="0" max="5891" min="5891" style="211" width="11"/>
    <col collapsed="false" customWidth="true" hidden="false" outlineLevel="0" max="5892" min="5892" style="211" width="1.85"/>
    <col collapsed="false" customWidth="true" hidden="false" outlineLevel="0" max="5893" min="5893" style="211" width="6.43"/>
    <col collapsed="false" customWidth="true" hidden="false" outlineLevel="0" max="5894" min="5894" style="211" width="14.42"/>
    <col collapsed="false" customWidth="false" hidden="false" outlineLevel="0" max="5895" min="5895" style="211" width="11"/>
    <col collapsed="false" customWidth="true" hidden="false" outlineLevel="0" max="5899" min="5896" style="211" width="14.42"/>
    <col collapsed="false" customWidth="false" hidden="false" outlineLevel="0" max="6135" min="5900" style="211" width="11"/>
    <col collapsed="false" customWidth="true" hidden="false" outlineLevel="0" max="6136" min="6136" style="211" width="5.29"/>
    <col collapsed="false" customWidth="true" hidden="false" outlineLevel="0" max="6137" min="6137" style="211" width="6.43"/>
    <col collapsed="false" customWidth="true" hidden="false" outlineLevel="0" max="6138" min="6138" style="211" width="13.29"/>
    <col collapsed="false" customWidth="false" hidden="false" outlineLevel="0" max="6139" min="6139" style="211" width="11"/>
    <col collapsed="false" customWidth="true" hidden="false" outlineLevel="0" max="6141" min="6140" style="211" width="17"/>
    <col collapsed="false" customWidth="true" hidden="false" outlineLevel="0" max="6142" min="6142" style="211" width="15.42"/>
    <col collapsed="false" customWidth="true" hidden="false" outlineLevel="0" max="6143" min="6143" style="211" width="17"/>
    <col collapsed="false" customWidth="true" hidden="false" outlineLevel="0" max="6144" min="6144" style="211" width="1.85"/>
    <col collapsed="false" customWidth="true" hidden="false" outlineLevel="0" max="6146" min="6145" style="211" width="13.29"/>
    <col collapsed="false" customWidth="false" hidden="false" outlineLevel="0" max="6147" min="6147" style="211" width="11"/>
    <col collapsed="false" customWidth="true" hidden="false" outlineLevel="0" max="6148" min="6148" style="211" width="1.85"/>
    <col collapsed="false" customWidth="true" hidden="false" outlineLevel="0" max="6149" min="6149" style="211" width="6.43"/>
    <col collapsed="false" customWidth="true" hidden="false" outlineLevel="0" max="6150" min="6150" style="211" width="14.42"/>
    <col collapsed="false" customWidth="false" hidden="false" outlineLevel="0" max="6151" min="6151" style="211" width="11"/>
    <col collapsed="false" customWidth="true" hidden="false" outlineLevel="0" max="6155" min="6152" style="211" width="14.42"/>
    <col collapsed="false" customWidth="false" hidden="false" outlineLevel="0" max="6391" min="6156" style="211" width="11"/>
    <col collapsed="false" customWidth="true" hidden="false" outlineLevel="0" max="6392" min="6392" style="211" width="5.29"/>
    <col collapsed="false" customWidth="true" hidden="false" outlineLevel="0" max="6393" min="6393" style="211" width="6.43"/>
    <col collapsed="false" customWidth="true" hidden="false" outlineLevel="0" max="6394" min="6394" style="211" width="13.29"/>
    <col collapsed="false" customWidth="false" hidden="false" outlineLevel="0" max="6395" min="6395" style="211" width="11"/>
    <col collapsed="false" customWidth="true" hidden="false" outlineLevel="0" max="6397" min="6396" style="211" width="17"/>
    <col collapsed="false" customWidth="true" hidden="false" outlineLevel="0" max="6398" min="6398" style="211" width="15.42"/>
    <col collapsed="false" customWidth="true" hidden="false" outlineLevel="0" max="6399" min="6399" style="211" width="17"/>
    <col collapsed="false" customWidth="true" hidden="false" outlineLevel="0" max="6400" min="6400" style="211" width="1.85"/>
    <col collapsed="false" customWidth="true" hidden="false" outlineLevel="0" max="6402" min="6401" style="211" width="13.29"/>
    <col collapsed="false" customWidth="false" hidden="false" outlineLevel="0" max="6403" min="6403" style="211" width="11"/>
    <col collapsed="false" customWidth="true" hidden="false" outlineLevel="0" max="6404" min="6404" style="211" width="1.85"/>
    <col collapsed="false" customWidth="true" hidden="false" outlineLevel="0" max="6405" min="6405" style="211" width="6.43"/>
    <col collapsed="false" customWidth="true" hidden="false" outlineLevel="0" max="6406" min="6406" style="211" width="14.42"/>
    <col collapsed="false" customWidth="false" hidden="false" outlineLevel="0" max="6407" min="6407" style="211" width="11"/>
    <col collapsed="false" customWidth="true" hidden="false" outlineLevel="0" max="6411" min="6408" style="211" width="14.42"/>
    <col collapsed="false" customWidth="false" hidden="false" outlineLevel="0" max="6647" min="6412" style="211" width="11"/>
    <col collapsed="false" customWidth="true" hidden="false" outlineLevel="0" max="6648" min="6648" style="211" width="5.29"/>
    <col collapsed="false" customWidth="true" hidden="false" outlineLevel="0" max="6649" min="6649" style="211" width="6.43"/>
    <col collapsed="false" customWidth="true" hidden="false" outlineLevel="0" max="6650" min="6650" style="211" width="13.29"/>
    <col collapsed="false" customWidth="false" hidden="false" outlineLevel="0" max="6651" min="6651" style="211" width="11"/>
    <col collapsed="false" customWidth="true" hidden="false" outlineLevel="0" max="6653" min="6652" style="211" width="17"/>
    <col collapsed="false" customWidth="true" hidden="false" outlineLevel="0" max="6654" min="6654" style="211" width="15.42"/>
    <col collapsed="false" customWidth="true" hidden="false" outlineLevel="0" max="6655" min="6655" style="211" width="17"/>
    <col collapsed="false" customWidth="true" hidden="false" outlineLevel="0" max="6656" min="6656" style="211" width="1.85"/>
    <col collapsed="false" customWidth="true" hidden="false" outlineLevel="0" max="6658" min="6657" style="211" width="13.29"/>
    <col collapsed="false" customWidth="false" hidden="false" outlineLevel="0" max="6659" min="6659" style="211" width="11"/>
    <col collapsed="false" customWidth="true" hidden="false" outlineLevel="0" max="6660" min="6660" style="211" width="1.85"/>
    <col collapsed="false" customWidth="true" hidden="false" outlineLevel="0" max="6661" min="6661" style="211" width="6.43"/>
    <col collapsed="false" customWidth="true" hidden="false" outlineLevel="0" max="6662" min="6662" style="211" width="14.42"/>
    <col collapsed="false" customWidth="false" hidden="false" outlineLevel="0" max="6663" min="6663" style="211" width="11"/>
    <col collapsed="false" customWidth="true" hidden="false" outlineLevel="0" max="6667" min="6664" style="211" width="14.42"/>
    <col collapsed="false" customWidth="false" hidden="false" outlineLevel="0" max="6903" min="6668" style="211" width="11"/>
    <col collapsed="false" customWidth="true" hidden="false" outlineLevel="0" max="6904" min="6904" style="211" width="5.29"/>
    <col collapsed="false" customWidth="true" hidden="false" outlineLevel="0" max="6905" min="6905" style="211" width="6.43"/>
    <col collapsed="false" customWidth="true" hidden="false" outlineLevel="0" max="6906" min="6906" style="211" width="13.29"/>
    <col collapsed="false" customWidth="false" hidden="false" outlineLevel="0" max="6907" min="6907" style="211" width="11"/>
    <col collapsed="false" customWidth="true" hidden="false" outlineLevel="0" max="6909" min="6908" style="211" width="17"/>
    <col collapsed="false" customWidth="true" hidden="false" outlineLevel="0" max="6910" min="6910" style="211" width="15.42"/>
    <col collapsed="false" customWidth="true" hidden="false" outlineLevel="0" max="6911" min="6911" style="211" width="17"/>
    <col collapsed="false" customWidth="true" hidden="false" outlineLevel="0" max="6912" min="6912" style="211" width="1.85"/>
    <col collapsed="false" customWidth="true" hidden="false" outlineLevel="0" max="6914" min="6913" style="211" width="13.29"/>
    <col collapsed="false" customWidth="false" hidden="false" outlineLevel="0" max="6915" min="6915" style="211" width="11"/>
    <col collapsed="false" customWidth="true" hidden="false" outlineLevel="0" max="6916" min="6916" style="211" width="1.85"/>
    <col collapsed="false" customWidth="true" hidden="false" outlineLevel="0" max="6917" min="6917" style="211" width="6.43"/>
    <col collapsed="false" customWidth="true" hidden="false" outlineLevel="0" max="6918" min="6918" style="211" width="14.42"/>
    <col collapsed="false" customWidth="false" hidden="false" outlineLevel="0" max="6919" min="6919" style="211" width="11"/>
    <col collapsed="false" customWidth="true" hidden="false" outlineLevel="0" max="6923" min="6920" style="211" width="14.42"/>
    <col collapsed="false" customWidth="false" hidden="false" outlineLevel="0" max="7159" min="6924" style="211" width="11"/>
    <col collapsed="false" customWidth="true" hidden="false" outlineLevel="0" max="7160" min="7160" style="211" width="5.29"/>
    <col collapsed="false" customWidth="true" hidden="false" outlineLevel="0" max="7161" min="7161" style="211" width="6.43"/>
    <col collapsed="false" customWidth="true" hidden="false" outlineLevel="0" max="7162" min="7162" style="211" width="13.29"/>
    <col collapsed="false" customWidth="false" hidden="false" outlineLevel="0" max="7163" min="7163" style="211" width="11"/>
    <col collapsed="false" customWidth="true" hidden="false" outlineLevel="0" max="7165" min="7164" style="211" width="17"/>
    <col collapsed="false" customWidth="true" hidden="false" outlineLevel="0" max="7166" min="7166" style="211" width="15.42"/>
    <col collapsed="false" customWidth="true" hidden="false" outlineLevel="0" max="7167" min="7167" style="211" width="17"/>
    <col collapsed="false" customWidth="true" hidden="false" outlineLevel="0" max="7168" min="7168" style="211" width="1.85"/>
    <col collapsed="false" customWidth="true" hidden="false" outlineLevel="0" max="7170" min="7169" style="211" width="13.29"/>
    <col collapsed="false" customWidth="false" hidden="false" outlineLevel="0" max="7171" min="7171" style="211" width="11"/>
    <col collapsed="false" customWidth="true" hidden="false" outlineLevel="0" max="7172" min="7172" style="211" width="1.85"/>
    <col collapsed="false" customWidth="true" hidden="false" outlineLevel="0" max="7173" min="7173" style="211" width="6.43"/>
    <col collapsed="false" customWidth="true" hidden="false" outlineLevel="0" max="7174" min="7174" style="211" width="14.42"/>
    <col collapsed="false" customWidth="false" hidden="false" outlineLevel="0" max="7175" min="7175" style="211" width="11"/>
    <col collapsed="false" customWidth="true" hidden="false" outlineLevel="0" max="7179" min="7176" style="211" width="14.42"/>
    <col collapsed="false" customWidth="false" hidden="false" outlineLevel="0" max="7415" min="7180" style="211" width="11"/>
    <col collapsed="false" customWidth="true" hidden="false" outlineLevel="0" max="7416" min="7416" style="211" width="5.29"/>
    <col collapsed="false" customWidth="true" hidden="false" outlineLevel="0" max="7417" min="7417" style="211" width="6.43"/>
    <col collapsed="false" customWidth="true" hidden="false" outlineLevel="0" max="7418" min="7418" style="211" width="13.29"/>
    <col collapsed="false" customWidth="false" hidden="false" outlineLevel="0" max="7419" min="7419" style="211" width="11"/>
    <col collapsed="false" customWidth="true" hidden="false" outlineLevel="0" max="7421" min="7420" style="211" width="17"/>
    <col collapsed="false" customWidth="true" hidden="false" outlineLevel="0" max="7422" min="7422" style="211" width="15.42"/>
    <col collapsed="false" customWidth="true" hidden="false" outlineLevel="0" max="7423" min="7423" style="211" width="17"/>
    <col collapsed="false" customWidth="true" hidden="false" outlineLevel="0" max="7424" min="7424" style="211" width="1.85"/>
    <col collapsed="false" customWidth="true" hidden="false" outlineLevel="0" max="7426" min="7425" style="211" width="13.29"/>
    <col collapsed="false" customWidth="false" hidden="false" outlineLevel="0" max="7427" min="7427" style="211" width="11"/>
    <col collapsed="false" customWidth="true" hidden="false" outlineLevel="0" max="7428" min="7428" style="211" width="1.85"/>
    <col collapsed="false" customWidth="true" hidden="false" outlineLevel="0" max="7429" min="7429" style="211" width="6.43"/>
    <col collapsed="false" customWidth="true" hidden="false" outlineLevel="0" max="7430" min="7430" style="211" width="14.42"/>
    <col collapsed="false" customWidth="false" hidden="false" outlineLevel="0" max="7431" min="7431" style="211" width="11"/>
    <col collapsed="false" customWidth="true" hidden="false" outlineLevel="0" max="7435" min="7432" style="211" width="14.42"/>
    <col collapsed="false" customWidth="false" hidden="false" outlineLevel="0" max="7671" min="7436" style="211" width="11"/>
    <col collapsed="false" customWidth="true" hidden="false" outlineLevel="0" max="7672" min="7672" style="211" width="5.29"/>
    <col collapsed="false" customWidth="true" hidden="false" outlineLevel="0" max="7673" min="7673" style="211" width="6.43"/>
    <col collapsed="false" customWidth="true" hidden="false" outlineLevel="0" max="7674" min="7674" style="211" width="13.29"/>
    <col collapsed="false" customWidth="false" hidden="false" outlineLevel="0" max="7675" min="7675" style="211" width="11"/>
    <col collapsed="false" customWidth="true" hidden="false" outlineLevel="0" max="7677" min="7676" style="211" width="17"/>
    <col collapsed="false" customWidth="true" hidden="false" outlineLevel="0" max="7678" min="7678" style="211" width="15.42"/>
    <col collapsed="false" customWidth="true" hidden="false" outlineLevel="0" max="7679" min="7679" style="211" width="17"/>
    <col collapsed="false" customWidth="true" hidden="false" outlineLevel="0" max="7680" min="7680" style="211" width="1.85"/>
    <col collapsed="false" customWidth="true" hidden="false" outlineLevel="0" max="7682" min="7681" style="211" width="13.29"/>
    <col collapsed="false" customWidth="false" hidden="false" outlineLevel="0" max="7683" min="7683" style="211" width="11"/>
    <col collapsed="false" customWidth="true" hidden="false" outlineLevel="0" max="7684" min="7684" style="211" width="1.85"/>
    <col collapsed="false" customWidth="true" hidden="false" outlineLevel="0" max="7685" min="7685" style="211" width="6.43"/>
    <col collapsed="false" customWidth="true" hidden="false" outlineLevel="0" max="7686" min="7686" style="211" width="14.42"/>
    <col collapsed="false" customWidth="false" hidden="false" outlineLevel="0" max="7687" min="7687" style="211" width="11"/>
    <col collapsed="false" customWidth="true" hidden="false" outlineLevel="0" max="7691" min="7688" style="211" width="14.42"/>
    <col collapsed="false" customWidth="false" hidden="false" outlineLevel="0" max="7927" min="7692" style="211" width="11"/>
    <col collapsed="false" customWidth="true" hidden="false" outlineLevel="0" max="7928" min="7928" style="211" width="5.29"/>
    <col collapsed="false" customWidth="true" hidden="false" outlineLevel="0" max="7929" min="7929" style="211" width="6.43"/>
    <col collapsed="false" customWidth="true" hidden="false" outlineLevel="0" max="7930" min="7930" style="211" width="13.29"/>
    <col collapsed="false" customWidth="false" hidden="false" outlineLevel="0" max="7931" min="7931" style="211" width="11"/>
    <col collapsed="false" customWidth="true" hidden="false" outlineLevel="0" max="7933" min="7932" style="211" width="17"/>
    <col collapsed="false" customWidth="true" hidden="false" outlineLevel="0" max="7934" min="7934" style="211" width="15.42"/>
    <col collapsed="false" customWidth="true" hidden="false" outlineLevel="0" max="7935" min="7935" style="211" width="17"/>
    <col collapsed="false" customWidth="true" hidden="false" outlineLevel="0" max="7936" min="7936" style="211" width="1.85"/>
    <col collapsed="false" customWidth="true" hidden="false" outlineLevel="0" max="7938" min="7937" style="211" width="13.29"/>
    <col collapsed="false" customWidth="false" hidden="false" outlineLevel="0" max="7939" min="7939" style="211" width="11"/>
    <col collapsed="false" customWidth="true" hidden="false" outlineLevel="0" max="7940" min="7940" style="211" width="1.85"/>
    <col collapsed="false" customWidth="true" hidden="false" outlineLevel="0" max="7941" min="7941" style="211" width="6.43"/>
    <col collapsed="false" customWidth="true" hidden="false" outlineLevel="0" max="7942" min="7942" style="211" width="14.42"/>
    <col collapsed="false" customWidth="false" hidden="false" outlineLevel="0" max="7943" min="7943" style="211" width="11"/>
    <col collapsed="false" customWidth="true" hidden="false" outlineLevel="0" max="7947" min="7944" style="211" width="14.42"/>
    <col collapsed="false" customWidth="false" hidden="false" outlineLevel="0" max="8183" min="7948" style="211" width="11"/>
    <col collapsed="false" customWidth="true" hidden="false" outlineLevel="0" max="8184" min="8184" style="211" width="5.29"/>
    <col collapsed="false" customWidth="true" hidden="false" outlineLevel="0" max="8185" min="8185" style="211" width="6.43"/>
    <col collapsed="false" customWidth="true" hidden="false" outlineLevel="0" max="8186" min="8186" style="211" width="13.29"/>
    <col collapsed="false" customWidth="false" hidden="false" outlineLevel="0" max="8187" min="8187" style="211" width="11"/>
    <col collapsed="false" customWidth="true" hidden="false" outlineLevel="0" max="8189" min="8188" style="211" width="17"/>
    <col collapsed="false" customWidth="true" hidden="false" outlineLevel="0" max="8190" min="8190" style="211" width="15.42"/>
    <col collapsed="false" customWidth="true" hidden="false" outlineLevel="0" max="8191" min="8191" style="211" width="17"/>
    <col collapsed="false" customWidth="true" hidden="false" outlineLevel="0" max="8192" min="8192" style="211" width="1.85"/>
    <col collapsed="false" customWidth="true" hidden="false" outlineLevel="0" max="8194" min="8193" style="211" width="13.29"/>
    <col collapsed="false" customWidth="false" hidden="false" outlineLevel="0" max="8195" min="8195" style="211" width="11"/>
    <col collapsed="false" customWidth="true" hidden="false" outlineLevel="0" max="8196" min="8196" style="211" width="1.85"/>
    <col collapsed="false" customWidth="true" hidden="false" outlineLevel="0" max="8197" min="8197" style="211" width="6.43"/>
    <col collapsed="false" customWidth="true" hidden="false" outlineLevel="0" max="8198" min="8198" style="211" width="14.42"/>
    <col collapsed="false" customWidth="false" hidden="false" outlineLevel="0" max="8199" min="8199" style="211" width="11"/>
    <col collapsed="false" customWidth="true" hidden="false" outlineLevel="0" max="8203" min="8200" style="211" width="14.42"/>
    <col collapsed="false" customWidth="false" hidden="false" outlineLevel="0" max="8439" min="8204" style="211" width="11"/>
    <col collapsed="false" customWidth="true" hidden="false" outlineLevel="0" max="8440" min="8440" style="211" width="5.29"/>
    <col collapsed="false" customWidth="true" hidden="false" outlineLevel="0" max="8441" min="8441" style="211" width="6.43"/>
    <col collapsed="false" customWidth="true" hidden="false" outlineLevel="0" max="8442" min="8442" style="211" width="13.29"/>
    <col collapsed="false" customWidth="false" hidden="false" outlineLevel="0" max="8443" min="8443" style="211" width="11"/>
    <col collapsed="false" customWidth="true" hidden="false" outlineLevel="0" max="8445" min="8444" style="211" width="17"/>
    <col collapsed="false" customWidth="true" hidden="false" outlineLevel="0" max="8446" min="8446" style="211" width="15.42"/>
    <col collapsed="false" customWidth="true" hidden="false" outlineLevel="0" max="8447" min="8447" style="211" width="17"/>
    <col collapsed="false" customWidth="true" hidden="false" outlineLevel="0" max="8448" min="8448" style="211" width="1.85"/>
    <col collapsed="false" customWidth="true" hidden="false" outlineLevel="0" max="8450" min="8449" style="211" width="13.29"/>
    <col collapsed="false" customWidth="false" hidden="false" outlineLevel="0" max="8451" min="8451" style="211" width="11"/>
    <col collapsed="false" customWidth="true" hidden="false" outlineLevel="0" max="8452" min="8452" style="211" width="1.85"/>
    <col collapsed="false" customWidth="true" hidden="false" outlineLevel="0" max="8453" min="8453" style="211" width="6.43"/>
    <col collapsed="false" customWidth="true" hidden="false" outlineLevel="0" max="8454" min="8454" style="211" width="14.42"/>
    <col collapsed="false" customWidth="false" hidden="false" outlineLevel="0" max="8455" min="8455" style="211" width="11"/>
    <col collapsed="false" customWidth="true" hidden="false" outlineLevel="0" max="8459" min="8456" style="211" width="14.42"/>
    <col collapsed="false" customWidth="false" hidden="false" outlineLevel="0" max="8695" min="8460" style="211" width="11"/>
    <col collapsed="false" customWidth="true" hidden="false" outlineLevel="0" max="8696" min="8696" style="211" width="5.29"/>
    <col collapsed="false" customWidth="true" hidden="false" outlineLevel="0" max="8697" min="8697" style="211" width="6.43"/>
    <col collapsed="false" customWidth="true" hidden="false" outlineLevel="0" max="8698" min="8698" style="211" width="13.29"/>
    <col collapsed="false" customWidth="false" hidden="false" outlineLevel="0" max="8699" min="8699" style="211" width="11"/>
    <col collapsed="false" customWidth="true" hidden="false" outlineLevel="0" max="8701" min="8700" style="211" width="17"/>
    <col collapsed="false" customWidth="true" hidden="false" outlineLevel="0" max="8702" min="8702" style="211" width="15.42"/>
    <col collapsed="false" customWidth="true" hidden="false" outlineLevel="0" max="8703" min="8703" style="211" width="17"/>
    <col collapsed="false" customWidth="true" hidden="false" outlineLevel="0" max="8704" min="8704" style="211" width="1.85"/>
    <col collapsed="false" customWidth="true" hidden="false" outlineLevel="0" max="8706" min="8705" style="211" width="13.29"/>
    <col collapsed="false" customWidth="false" hidden="false" outlineLevel="0" max="8707" min="8707" style="211" width="11"/>
    <col collapsed="false" customWidth="true" hidden="false" outlineLevel="0" max="8708" min="8708" style="211" width="1.85"/>
    <col collapsed="false" customWidth="true" hidden="false" outlineLevel="0" max="8709" min="8709" style="211" width="6.43"/>
    <col collapsed="false" customWidth="true" hidden="false" outlineLevel="0" max="8710" min="8710" style="211" width="14.42"/>
    <col collapsed="false" customWidth="false" hidden="false" outlineLevel="0" max="8711" min="8711" style="211" width="11"/>
    <col collapsed="false" customWidth="true" hidden="false" outlineLevel="0" max="8715" min="8712" style="211" width="14.42"/>
    <col collapsed="false" customWidth="false" hidden="false" outlineLevel="0" max="8951" min="8716" style="211" width="11"/>
    <col collapsed="false" customWidth="true" hidden="false" outlineLevel="0" max="8952" min="8952" style="211" width="5.29"/>
    <col collapsed="false" customWidth="true" hidden="false" outlineLevel="0" max="8953" min="8953" style="211" width="6.43"/>
    <col collapsed="false" customWidth="true" hidden="false" outlineLevel="0" max="8954" min="8954" style="211" width="13.29"/>
    <col collapsed="false" customWidth="false" hidden="false" outlineLevel="0" max="8955" min="8955" style="211" width="11"/>
    <col collapsed="false" customWidth="true" hidden="false" outlineLevel="0" max="8957" min="8956" style="211" width="17"/>
    <col collapsed="false" customWidth="true" hidden="false" outlineLevel="0" max="8958" min="8958" style="211" width="15.42"/>
    <col collapsed="false" customWidth="true" hidden="false" outlineLevel="0" max="8959" min="8959" style="211" width="17"/>
    <col collapsed="false" customWidth="true" hidden="false" outlineLevel="0" max="8960" min="8960" style="211" width="1.85"/>
    <col collapsed="false" customWidth="true" hidden="false" outlineLevel="0" max="8962" min="8961" style="211" width="13.29"/>
    <col collapsed="false" customWidth="false" hidden="false" outlineLevel="0" max="8963" min="8963" style="211" width="11"/>
    <col collapsed="false" customWidth="true" hidden="false" outlineLevel="0" max="8964" min="8964" style="211" width="1.85"/>
    <col collapsed="false" customWidth="true" hidden="false" outlineLevel="0" max="8965" min="8965" style="211" width="6.43"/>
    <col collapsed="false" customWidth="true" hidden="false" outlineLevel="0" max="8966" min="8966" style="211" width="14.42"/>
    <col collapsed="false" customWidth="false" hidden="false" outlineLevel="0" max="8967" min="8967" style="211" width="11"/>
    <col collapsed="false" customWidth="true" hidden="false" outlineLevel="0" max="8971" min="8968" style="211" width="14.42"/>
    <col collapsed="false" customWidth="false" hidden="false" outlineLevel="0" max="9207" min="8972" style="211" width="11"/>
    <col collapsed="false" customWidth="true" hidden="false" outlineLevel="0" max="9208" min="9208" style="211" width="5.29"/>
    <col collapsed="false" customWidth="true" hidden="false" outlineLevel="0" max="9209" min="9209" style="211" width="6.43"/>
    <col collapsed="false" customWidth="true" hidden="false" outlineLevel="0" max="9210" min="9210" style="211" width="13.29"/>
    <col collapsed="false" customWidth="false" hidden="false" outlineLevel="0" max="9211" min="9211" style="211" width="11"/>
    <col collapsed="false" customWidth="true" hidden="false" outlineLevel="0" max="9213" min="9212" style="211" width="17"/>
    <col collapsed="false" customWidth="true" hidden="false" outlineLevel="0" max="9214" min="9214" style="211" width="15.42"/>
    <col collapsed="false" customWidth="true" hidden="false" outlineLevel="0" max="9215" min="9215" style="211" width="17"/>
    <col collapsed="false" customWidth="true" hidden="false" outlineLevel="0" max="9216" min="9216" style="211" width="1.85"/>
    <col collapsed="false" customWidth="true" hidden="false" outlineLevel="0" max="9218" min="9217" style="211" width="13.29"/>
    <col collapsed="false" customWidth="false" hidden="false" outlineLevel="0" max="9219" min="9219" style="211" width="11"/>
    <col collapsed="false" customWidth="true" hidden="false" outlineLevel="0" max="9220" min="9220" style="211" width="1.85"/>
    <col collapsed="false" customWidth="true" hidden="false" outlineLevel="0" max="9221" min="9221" style="211" width="6.43"/>
    <col collapsed="false" customWidth="true" hidden="false" outlineLevel="0" max="9222" min="9222" style="211" width="14.42"/>
    <col collapsed="false" customWidth="false" hidden="false" outlineLevel="0" max="9223" min="9223" style="211" width="11"/>
    <col collapsed="false" customWidth="true" hidden="false" outlineLevel="0" max="9227" min="9224" style="211" width="14.42"/>
    <col collapsed="false" customWidth="false" hidden="false" outlineLevel="0" max="9463" min="9228" style="211" width="11"/>
    <col collapsed="false" customWidth="true" hidden="false" outlineLevel="0" max="9464" min="9464" style="211" width="5.29"/>
    <col collapsed="false" customWidth="true" hidden="false" outlineLevel="0" max="9465" min="9465" style="211" width="6.43"/>
    <col collapsed="false" customWidth="true" hidden="false" outlineLevel="0" max="9466" min="9466" style="211" width="13.29"/>
    <col collapsed="false" customWidth="false" hidden="false" outlineLevel="0" max="9467" min="9467" style="211" width="11"/>
    <col collapsed="false" customWidth="true" hidden="false" outlineLevel="0" max="9469" min="9468" style="211" width="17"/>
    <col collapsed="false" customWidth="true" hidden="false" outlineLevel="0" max="9470" min="9470" style="211" width="15.42"/>
    <col collapsed="false" customWidth="true" hidden="false" outlineLevel="0" max="9471" min="9471" style="211" width="17"/>
    <col collapsed="false" customWidth="true" hidden="false" outlineLevel="0" max="9472" min="9472" style="211" width="1.85"/>
    <col collapsed="false" customWidth="true" hidden="false" outlineLevel="0" max="9474" min="9473" style="211" width="13.29"/>
    <col collapsed="false" customWidth="false" hidden="false" outlineLevel="0" max="9475" min="9475" style="211" width="11"/>
    <col collapsed="false" customWidth="true" hidden="false" outlineLevel="0" max="9476" min="9476" style="211" width="1.85"/>
    <col collapsed="false" customWidth="true" hidden="false" outlineLevel="0" max="9477" min="9477" style="211" width="6.43"/>
    <col collapsed="false" customWidth="true" hidden="false" outlineLevel="0" max="9478" min="9478" style="211" width="14.42"/>
    <col collapsed="false" customWidth="false" hidden="false" outlineLevel="0" max="9479" min="9479" style="211" width="11"/>
    <col collapsed="false" customWidth="true" hidden="false" outlineLevel="0" max="9483" min="9480" style="211" width="14.42"/>
    <col collapsed="false" customWidth="false" hidden="false" outlineLevel="0" max="9719" min="9484" style="211" width="11"/>
    <col collapsed="false" customWidth="true" hidden="false" outlineLevel="0" max="9720" min="9720" style="211" width="5.29"/>
    <col collapsed="false" customWidth="true" hidden="false" outlineLevel="0" max="9721" min="9721" style="211" width="6.43"/>
    <col collapsed="false" customWidth="true" hidden="false" outlineLevel="0" max="9722" min="9722" style="211" width="13.29"/>
    <col collapsed="false" customWidth="false" hidden="false" outlineLevel="0" max="9723" min="9723" style="211" width="11"/>
    <col collapsed="false" customWidth="true" hidden="false" outlineLevel="0" max="9725" min="9724" style="211" width="17"/>
    <col collapsed="false" customWidth="true" hidden="false" outlineLevel="0" max="9726" min="9726" style="211" width="15.42"/>
    <col collapsed="false" customWidth="true" hidden="false" outlineLevel="0" max="9727" min="9727" style="211" width="17"/>
    <col collapsed="false" customWidth="true" hidden="false" outlineLevel="0" max="9728" min="9728" style="211" width="1.85"/>
    <col collapsed="false" customWidth="true" hidden="false" outlineLevel="0" max="9730" min="9729" style="211" width="13.29"/>
    <col collapsed="false" customWidth="false" hidden="false" outlineLevel="0" max="9731" min="9731" style="211" width="11"/>
    <col collapsed="false" customWidth="true" hidden="false" outlineLevel="0" max="9732" min="9732" style="211" width="1.85"/>
    <col collapsed="false" customWidth="true" hidden="false" outlineLevel="0" max="9733" min="9733" style="211" width="6.43"/>
    <col collapsed="false" customWidth="true" hidden="false" outlineLevel="0" max="9734" min="9734" style="211" width="14.42"/>
    <col collapsed="false" customWidth="false" hidden="false" outlineLevel="0" max="9735" min="9735" style="211" width="11"/>
    <col collapsed="false" customWidth="true" hidden="false" outlineLevel="0" max="9739" min="9736" style="211" width="14.42"/>
    <col collapsed="false" customWidth="false" hidden="false" outlineLevel="0" max="9975" min="9740" style="211" width="11"/>
    <col collapsed="false" customWidth="true" hidden="false" outlineLevel="0" max="9976" min="9976" style="211" width="5.29"/>
    <col collapsed="false" customWidth="true" hidden="false" outlineLevel="0" max="9977" min="9977" style="211" width="6.43"/>
    <col collapsed="false" customWidth="true" hidden="false" outlineLevel="0" max="9978" min="9978" style="211" width="13.29"/>
    <col collapsed="false" customWidth="false" hidden="false" outlineLevel="0" max="9979" min="9979" style="211" width="11"/>
    <col collapsed="false" customWidth="true" hidden="false" outlineLevel="0" max="9981" min="9980" style="211" width="17"/>
    <col collapsed="false" customWidth="true" hidden="false" outlineLevel="0" max="9982" min="9982" style="211" width="15.42"/>
    <col collapsed="false" customWidth="true" hidden="false" outlineLevel="0" max="9983" min="9983" style="211" width="17"/>
    <col collapsed="false" customWidth="true" hidden="false" outlineLevel="0" max="9984" min="9984" style="211" width="1.85"/>
    <col collapsed="false" customWidth="true" hidden="false" outlineLevel="0" max="9986" min="9985" style="211" width="13.29"/>
    <col collapsed="false" customWidth="false" hidden="false" outlineLevel="0" max="9987" min="9987" style="211" width="11"/>
    <col collapsed="false" customWidth="true" hidden="false" outlineLevel="0" max="9988" min="9988" style="211" width="1.85"/>
    <col collapsed="false" customWidth="true" hidden="false" outlineLevel="0" max="9989" min="9989" style="211" width="6.43"/>
    <col collapsed="false" customWidth="true" hidden="false" outlineLevel="0" max="9990" min="9990" style="211" width="14.42"/>
    <col collapsed="false" customWidth="false" hidden="false" outlineLevel="0" max="9991" min="9991" style="211" width="11"/>
    <col collapsed="false" customWidth="true" hidden="false" outlineLevel="0" max="9995" min="9992" style="211" width="14.42"/>
    <col collapsed="false" customWidth="false" hidden="false" outlineLevel="0" max="10231" min="9996" style="211" width="11"/>
    <col collapsed="false" customWidth="true" hidden="false" outlineLevel="0" max="10232" min="10232" style="211" width="5.29"/>
    <col collapsed="false" customWidth="true" hidden="false" outlineLevel="0" max="10233" min="10233" style="211" width="6.43"/>
    <col collapsed="false" customWidth="true" hidden="false" outlineLevel="0" max="10234" min="10234" style="211" width="13.29"/>
    <col collapsed="false" customWidth="false" hidden="false" outlineLevel="0" max="10235" min="10235" style="211" width="11"/>
    <col collapsed="false" customWidth="true" hidden="false" outlineLevel="0" max="10237" min="10236" style="211" width="17"/>
    <col collapsed="false" customWidth="true" hidden="false" outlineLevel="0" max="10238" min="10238" style="211" width="15.42"/>
    <col collapsed="false" customWidth="true" hidden="false" outlineLevel="0" max="10239" min="10239" style="211" width="17"/>
    <col collapsed="false" customWidth="true" hidden="false" outlineLevel="0" max="10240" min="10240" style="211" width="1.85"/>
    <col collapsed="false" customWidth="true" hidden="false" outlineLevel="0" max="10242" min="10241" style="211" width="13.29"/>
    <col collapsed="false" customWidth="false" hidden="false" outlineLevel="0" max="10243" min="10243" style="211" width="11"/>
    <col collapsed="false" customWidth="true" hidden="false" outlineLevel="0" max="10244" min="10244" style="211" width="1.85"/>
    <col collapsed="false" customWidth="true" hidden="false" outlineLevel="0" max="10245" min="10245" style="211" width="6.43"/>
    <col collapsed="false" customWidth="true" hidden="false" outlineLevel="0" max="10246" min="10246" style="211" width="14.42"/>
    <col collapsed="false" customWidth="false" hidden="false" outlineLevel="0" max="10247" min="10247" style="211" width="11"/>
    <col collapsed="false" customWidth="true" hidden="false" outlineLevel="0" max="10251" min="10248" style="211" width="14.42"/>
    <col collapsed="false" customWidth="false" hidden="false" outlineLevel="0" max="10487" min="10252" style="211" width="11"/>
    <col collapsed="false" customWidth="true" hidden="false" outlineLevel="0" max="10488" min="10488" style="211" width="5.29"/>
    <col collapsed="false" customWidth="true" hidden="false" outlineLevel="0" max="10489" min="10489" style="211" width="6.43"/>
    <col collapsed="false" customWidth="true" hidden="false" outlineLevel="0" max="10490" min="10490" style="211" width="13.29"/>
    <col collapsed="false" customWidth="false" hidden="false" outlineLevel="0" max="10491" min="10491" style="211" width="11"/>
    <col collapsed="false" customWidth="true" hidden="false" outlineLevel="0" max="10493" min="10492" style="211" width="17"/>
    <col collapsed="false" customWidth="true" hidden="false" outlineLevel="0" max="10494" min="10494" style="211" width="15.42"/>
    <col collapsed="false" customWidth="true" hidden="false" outlineLevel="0" max="10495" min="10495" style="211" width="17"/>
    <col collapsed="false" customWidth="true" hidden="false" outlineLevel="0" max="10496" min="10496" style="211" width="1.85"/>
    <col collapsed="false" customWidth="true" hidden="false" outlineLevel="0" max="10498" min="10497" style="211" width="13.29"/>
    <col collapsed="false" customWidth="false" hidden="false" outlineLevel="0" max="10499" min="10499" style="211" width="11"/>
    <col collapsed="false" customWidth="true" hidden="false" outlineLevel="0" max="10500" min="10500" style="211" width="1.85"/>
    <col collapsed="false" customWidth="true" hidden="false" outlineLevel="0" max="10501" min="10501" style="211" width="6.43"/>
    <col collapsed="false" customWidth="true" hidden="false" outlineLevel="0" max="10502" min="10502" style="211" width="14.42"/>
    <col collapsed="false" customWidth="false" hidden="false" outlineLevel="0" max="10503" min="10503" style="211" width="11"/>
    <col collapsed="false" customWidth="true" hidden="false" outlineLevel="0" max="10507" min="10504" style="211" width="14.42"/>
    <col collapsed="false" customWidth="false" hidden="false" outlineLevel="0" max="10743" min="10508" style="211" width="11"/>
    <col collapsed="false" customWidth="true" hidden="false" outlineLevel="0" max="10744" min="10744" style="211" width="5.29"/>
    <col collapsed="false" customWidth="true" hidden="false" outlineLevel="0" max="10745" min="10745" style="211" width="6.43"/>
    <col collapsed="false" customWidth="true" hidden="false" outlineLevel="0" max="10746" min="10746" style="211" width="13.29"/>
    <col collapsed="false" customWidth="false" hidden="false" outlineLevel="0" max="10747" min="10747" style="211" width="11"/>
    <col collapsed="false" customWidth="true" hidden="false" outlineLevel="0" max="10749" min="10748" style="211" width="17"/>
    <col collapsed="false" customWidth="true" hidden="false" outlineLevel="0" max="10750" min="10750" style="211" width="15.42"/>
    <col collapsed="false" customWidth="true" hidden="false" outlineLevel="0" max="10751" min="10751" style="211" width="17"/>
    <col collapsed="false" customWidth="true" hidden="false" outlineLevel="0" max="10752" min="10752" style="211" width="1.85"/>
    <col collapsed="false" customWidth="true" hidden="false" outlineLevel="0" max="10754" min="10753" style="211" width="13.29"/>
    <col collapsed="false" customWidth="false" hidden="false" outlineLevel="0" max="10755" min="10755" style="211" width="11"/>
    <col collapsed="false" customWidth="true" hidden="false" outlineLevel="0" max="10756" min="10756" style="211" width="1.85"/>
    <col collapsed="false" customWidth="true" hidden="false" outlineLevel="0" max="10757" min="10757" style="211" width="6.43"/>
    <col collapsed="false" customWidth="true" hidden="false" outlineLevel="0" max="10758" min="10758" style="211" width="14.42"/>
    <col collapsed="false" customWidth="false" hidden="false" outlineLevel="0" max="10759" min="10759" style="211" width="11"/>
    <col collapsed="false" customWidth="true" hidden="false" outlineLevel="0" max="10763" min="10760" style="211" width="14.42"/>
    <col collapsed="false" customWidth="false" hidden="false" outlineLevel="0" max="10999" min="10764" style="211" width="11"/>
    <col collapsed="false" customWidth="true" hidden="false" outlineLevel="0" max="11000" min="11000" style="211" width="5.29"/>
    <col collapsed="false" customWidth="true" hidden="false" outlineLevel="0" max="11001" min="11001" style="211" width="6.43"/>
    <col collapsed="false" customWidth="true" hidden="false" outlineLevel="0" max="11002" min="11002" style="211" width="13.29"/>
    <col collapsed="false" customWidth="false" hidden="false" outlineLevel="0" max="11003" min="11003" style="211" width="11"/>
    <col collapsed="false" customWidth="true" hidden="false" outlineLevel="0" max="11005" min="11004" style="211" width="17"/>
    <col collapsed="false" customWidth="true" hidden="false" outlineLevel="0" max="11006" min="11006" style="211" width="15.42"/>
    <col collapsed="false" customWidth="true" hidden="false" outlineLevel="0" max="11007" min="11007" style="211" width="17"/>
    <col collapsed="false" customWidth="true" hidden="false" outlineLevel="0" max="11008" min="11008" style="211" width="1.85"/>
    <col collapsed="false" customWidth="true" hidden="false" outlineLevel="0" max="11010" min="11009" style="211" width="13.29"/>
    <col collapsed="false" customWidth="false" hidden="false" outlineLevel="0" max="11011" min="11011" style="211" width="11"/>
    <col collapsed="false" customWidth="true" hidden="false" outlineLevel="0" max="11012" min="11012" style="211" width="1.85"/>
    <col collapsed="false" customWidth="true" hidden="false" outlineLevel="0" max="11013" min="11013" style="211" width="6.43"/>
    <col collapsed="false" customWidth="true" hidden="false" outlineLevel="0" max="11014" min="11014" style="211" width="14.42"/>
    <col collapsed="false" customWidth="false" hidden="false" outlineLevel="0" max="11015" min="11015" style="211" width="11"/>
    <col collapsed="false" customWidth="true" hidden="false" outlineLevel="0" max="11019" min="11016" style="211" width="14.42"/>
    <col collapsed="false" customWidth="false" hidden="false" outlineLevel="0" max="11255" min="11020" style="211" width="11"/>
    <col collapsed="false" customWidth="true" hidden="false" outlineLevel="0" max="11256" min="11256" style="211" width="5.29"/>
    <col collapsed="false" customWidth="true" hidden="false" outlineLevel="0" max="11257" min="11257" style="211" width="6.43"/>
    <col collapsed="false" customWidth="true" hidden="false" outlineLevel="0" max="11258" min="11258" style="211" width="13.29"/>
    <col collapsed="false" customWidth="false" hidden="false" outlineLevel="0" max="11259" min="11259" style="211" width="11"/>
    <col collapsed="false" customWidth="true" hidden="false" outlineLevel="0" max="11261" min="11260" style="211" width="17"/>
    <col collapsed="false" customWidth="true" hidden="false" outlineLevel="0" max="11262" min="11262" style="211" width="15.42"/>
    <col collapsed="false" customWidth="true" hidden="false" outlineLevel="0" max="11263" min="11263" style="211" width="17"/>
    <col collapsed="false" customWidth="true" hidden="false" outlineLevel="0" max="11264" min="11264" style="211" width="1.85"/>
    <col collapsed="false" customWidth="true" hidden="false" outlineLevel="0" max="11266" min="11265" style="211" width="13.29"/>
    <col collapsed="false" customWidth="false" hidden="false" outlineLevel="0" max="11267" min="11267" style="211" width="11"/>
    <col collapsed="false" customWidth="true" hidden="false" outlineLevel="0" max="11268" min="11268" style="211" width="1.85"/>
    <col collapsed="false" customWidth="true" hidden="false" outlineLevel="0" max="11269" min="11269" style="211" width="6.43"/>
    <col collapsed="false" customWidth="true" hidden="false" outlineLevel="0" max="11270" min="11270" style="211" width="14.42"/>
    <col collapsed="false" customWidth="false" hidden="false" outlineLevel="0" max="11271" min="11271" style="211" width="11"/>
    <col collapsed="false" customWidth="true" hidden="false" outlineLevel="0" max="11275" min="11272" style="211" width="14.42"/>
    <col collapsed="false" customWidth="false" hidden="false" outlineLevel="0" max="11511" min="11276" style="211" width="11"/>
    <col collapsed="false" customWidth="true" hidden="false" outlineLevel="0" max="11512" min="11512" style="211" width="5.29"/>
    <col collapsed="false" customWidth="true" hidden="false" outlineLevel="0" max="11513" min="11513" style="211" width="6.43"/>
    <col collapsed="false" customWidth="true" hidden="false" outlineLevel="0" max="11514" min="11514" style="211" width="13.29"/>
    <col collapsed="false" customWidth="false" hidden="false" outlineLevel="0" max="11515" min="11515" style="211" width="11"/>
    <col collapsed="false" customWidth="true" hidden="false" outlineLevel="0" max="11517" min="11516" style="211" width="17"/>
    <col collapsed="false" customWidth="true" hidden="false" outlineLevel="0" max="11518" min="11518" style="211" width="15.42"/>
    <col collapsed="false" customWidth="true" hidden="false" outlineLevel="0" max="11519" min="11519" style="211" width="17"/>
    <col collapsed="false" customWidth="true" hidden="false" outlineLevel="0" max="11520" min="11520" style="211" width="1.85"/>
    <col collapsed="false" customWidth="true" hidden="false" outlineLevel="0" max="11522" min="11521" style="211" width="13.29"/>
    <col collapsed="false" customWidth="false" hidden="false" outlineLevel="0" max="11523" min="11523" style="211" width="11"/>
    <col collapsed="false" customWidth="true" hidden="false" outlineLevel="0" max="11524" min="11524" style="211" width="1.85"/>
    <col collapsed="false" customWidth="true" hidden="false" outlineLevel="0" max="11525" min="11525" style="211" width="6.43"/>
    <col collapsed="false" customWidth="true" hidden="false" outlineLevel="0" max="11526" min="11526" style="211" width="14.42"/>
    <col collapsed="false" customWidth="false" hidden="false" outlineLevel="0" max="11527" min="11527" style="211" width="11"/>
    <col collapsed="false" customWidth="true" hidden="false" outlineLevel="0" max="11531" min="11528" style="211" width="14.42"/>
    <col collapsed="false" customWidth="false" hidden="false" outlineLevel="0" max="11767" min="11532" style="211" width="11"/>
    <col collapsed="false" customWidth="true" hidden="false" outlineLevel="0" max="11768" min="11768" style="211" width="5.29"/>
    <col collapsed="false" customWidth="true" hidden="false" outlineLevel="0" max="11769" min="11769" style="211" width="6.43"/>
    <col collapsed="false" customWidth="true" hidden="false" outlineLevel="0" max="11770" min="11770" style="211" width="13.29"/>
    <col collapsed="false" customWidth="false" hidden="false" outlineLevel="0" max="11771" min="11771" style="211" width="11"/>
    <col collapsed="false" customWidth="true" hidden="false" outlineLevel="0" max="11773" min="11772" style="211" width="17"/>
    <col collapsed="false" customWidth="true" hidden="false" outlineLevel="0" max="11774" min="11774" style="211" width="15.42"/>
    <col collapsed="false" customWidth="true" hidden="false" outlineLevel="0" max="11775" min="11775" style="211" width="17"/>
    <col collapsed="false" customWidth="true" hidden="false" outlineLevel="0" max="11776" min="11776" style="211" width="1.85"/>
    <col collapsed="false" customWidth="true" hidden="false" outlineLevel="0" max="11778" min="11777" style="211" width="13.29"/>
    <col collapsed="false" customWidth="false" hidden="false" outlineLevel="0" max="11779" min="11779" style="211" width="11"/>
    <col collapsed="false" customWidth="true" hidden="false" outlineLevel="0" max="11780" min="11780" style="211" width="1.85"/>
    <col collapsed="false" customWidth="true" hidden="false" outlineLevel="0" max="11781" min="11781" style="211" width="6.43"/>
    <col collapsed="false" customWidth="true" hidden="false" outlineLevel="0" max="11782" min="11782" style="211" width="14.42"/>
    <col collapsed="false" customWidth="false" hidden="false" outlineLevel="0" max="11783" min="11783" style="211" width="11"/>
    <col collapsed="false" customWidth="true" hidden="false" outlineLevel="0" max="11787" min="11784" style="211" width="14.42"/>
    <col collapsed="false" customWidth="false" hidden="false" outlineLevel="0" max="12023" min="11788" style="211" width="11"/>
    <col collapsed="false" customWidth="true" hidden="false" outlineLevel="0" max="12024" min="12024" style="211" width="5.29"/>
    <col collapsed="false" customWidth="true" hidden="false" outlineLevel="0" max="12025" min="12025" style="211" width="6.43"/>
    <col collapsed="false" customWidth="true" hidden="false" outlineLevel="0" max="12026" min="12026" style="211" width="13.29"/>
    <col collapsed="false" customWidth="false" hidden="false" outlineLevel="0" max="12027" min="12027" style="211" width="11"/>
    <col collapsed="false" customWidth="true" hidden="false" outlineLevel="0" max="12029" min="12028" style="211" width="17"/>
    <col collapsed="false" customWidth="true" hidden="false" outlineLevel="0" max="12030" min="12030" style="211" width="15.42"/>
    <col collapsed="false" customWidth="true" hidden="false" outlineLevel="0" max="12031" min="12031" style="211" width="17"/>
    <col collapsed="false" customWidth="true" hidden="false" outlineLevel="0" max="12032" min="12032" style="211" width="1.85"/>
    <col collapsed="false" customWidth="true" hidden="false" outlineLevel="0" max="12034" min="12033" style="211" width="13.29"/>
    <col collapsed="false" customWidth="false" hidden="false" outlineLevel="0" max="12035" min="12035" style="211" width="11"/>
    <col collapsed="false" customWidth="true" hidden="false" outlineLevel="0" max="12036" min="12036" style="211" width="1.85"/>
    <col collapsed="false" customWidth="true" hidden="false" outlineLevel="0" max="12037" min="12037" style="211" width="6.43"/>
    <col collapsed="false" customWidth="true" hidden="false" outlineLevel="0" max="12038" min="12038" style="211" width="14.42"/>
    <col collapsed="false" customWidth="false" hidden="false" outlineLevel="0" max="12039" min="12039" style="211" width="11"/>
    <col collapsed="false" customWidth="true" hidden="false" outlineLevel="0" max="12043" min="12040" style="211" width="14.42"/>
    <col collapsed="false" customWidth="false" hidden="false" outlineLevel="0" max="12279" min="12044" style="211" width="11"/>
    <col collapsed="false" customWidth="true" hidden="false" outlineLevel="0" max="12280" min="12280" style="211" width="5.29"/>
    <col collapsed="false" customWidth="true" hidden="false" outlineLevel="0" max="12281" min="12281" style="211" width="6.43"/>
    <col collapsed="false" customWidth="true" hidden="false" outlineLevel="0" max="12282" min="12282" style="211" width="13.29"/>
    <col collapsed="false" customWidth="false" hidden="false" outlineLevel="0" max="12283" min="12283" style="211" width="11"/>
    <col collapsed="false" customWidth="true" hidden="false" outlineLevel="0" max="12285" min="12284" style="211" width="17"/>
    <col collapsed="false" customWidth="true" hidden="false" outlineLevel="0" max="12286" min="12286" style="211" width="15.42"/>
    <col collapsed="false" customWidth="true" hidden="false" outlineLevel="0" max="12287" min="12287" style="211" width="17"/>
    <col collapsed="false" customWidth="true" hidden="false" outlineLevel="0" max="12288" min="12288" style="211" width="1.85"/>
    <col collapsed="false" customWidth="true" hidden="false" outlineLevel="0" max="12290" min="12289" style="211" width="13.29"/>
    <col collapsed="false" customWidth="false" hidden="false" outlineLevel="0" max="12291" min="12291" style="211" width="11"/>
    <col collapsed="false" customWidth="true" hidden="false" outlineLevel="0" max="12292" min="12292" style="211" width="1.85"/>
    <col collapsed="false" customWidth="true" hidden="false" outlineLevel="0" max="12293" min="12293" style="211" width="6.43"/>
    <col collapsed="false" customWidth="true" hidden="false" outlineLevel="0" max="12294" min="12294" style="211" width="14.42"/>
    <col collapsed="false" customWidth="false" hidden="false" outlineLevel="0" max="12295" min="12295" style="211" width="11"/>
    <col collapsed="false" customWidth="true" hidden="false" outlineLevel="0" max="12299" min="12296" style="211" width="14.42"/>
    <col collapsed="false" customWidth="false" hidden="false" outlineLevel="0" max="12535" min="12300" style="211" width="11"/>
    <col collapsed="false" customWidth="true" hidden="false" outlineLevel="0" max="12536" min="12536" style="211" width="5.29"/>
    <col collapsed="false" customWidth="true" hidden="false" outlineLevel="0" max="12537" min="12537" style="211" width="6.43"/>
    <col collapsed="false" customWidth="true" hidden="false" outlineLevel="0" max="12538" min="12538" style="211" width="13.29"/>
    <col collapsed="false" customWidth="false" hidden="false" outlineLevel="0" max="12539" min="12539" style="211" width="11"/>
    <col collapsed="false" customWidth="true" hidden="false" outlineLevel="0" max="12541" min="12540" style="211" width="17"/>
    <col collapsed="false" customWidth="true" hidden="false" outlineLevel="0" max="12542" min="12542" style="211" width="15.42"/>
    <col collapsed="false" customWidth="true" hidden="false" outlineLevel="0" max="12543" min="12543" style="211" width="17"/>
    <col collapsed="false" customWidth="true" hidden="false" outlineLevel="0" max="12544" min="12544" style="211" width="1.85"/>
    <col collapsed="false" customWidth="true" hidden="false" outlineLevel="0" max="12546" min="12545" style="211" width="13.29"/>
    <col collapsed="false" customWidth="false" hidden="false" outlineLevel="0" max="12547" min="12547" style="211" width="11"/>
    <col collapsed="false" customWidth="true" hidden="false" outlineLevel="0" max="12548" min="12548" style="211" width="1.85"/>
    <col collapsed="false" customWidth="true" hidden="false" outlineLevel="0" max="12549" min="12549" style="211" width="6.43"/>
    <col collapsed="false" customWidth="true" hidden="false" outlineLevel="0" max="12550" min="12550" style="211" width="14.42"/>
    <col collapsed="false" customWidth="false" hidden="false" outlineLevel="0" max="12551" min="12551" style="211" width="11"/>
    <col collapsed="false" customWidth="true" hidden="false" outlineLevel="0" max="12555" min="12552" style="211" width="14.42"/>
    <col collapsed="false" customWidth="false" hidden="false" outlineLevel="0" max="12791" min="12556" style="211" width="11"/>
    <col collapsed="false" customWidth="true" hidden="false" outlineLevel="0" max="12792" min="12792" style="211" width="5.29"/>
    <col collapsed="false" customWidth="true" hidden="false" outlineLevel="0" max="12793" min="12793" style="211" width="6.43"/>
    <col collapsed="false" customWidth="true" hidden="false" outlineLevel="0" max="12794" min="12794" style="211" width="13.29"/>
    <col collapsed="false" customWidth="false" hidden="false" outlineLevel="0" max="12795" min="12795" style="211" width="11"/>
    <col collapsed="false" customWidth="true" hidden="false" outlineLevel="0" max="12797" min="12796" style="211" width="17"/>
    <col collapsed="false" customWidth="true" hidden="false" outlineLevel="0" max="12798" min="12798" style="211" width="15.42"/>
    <col collapsed="false" customWidth="true" hidden="false" outlineLevel="0" max="12799" min="12799" style="211" width="17"/>
    <col collapsed="false" customWidth="true" hidden="false" outlineLevel="0" max="12800" min="12800" style="211" width="1.85"/>
    <col collapsed="false" customWidth="true" hidden="false" outlineLevel="0" max="12802" min="12801" style="211" width="13.29"/>
    <col collapsed="false" customWidth="false" hidden="false" outlineLevel="0" max="12803" min="12803" style="211" width="11"/>
    <col collapsed="false" customWidth="true" hidden="false" outlineLevel="0" max="12804" min="12804" style="211" width="1.85"/>
    <col collapsed="false" customWidth="true" hidden="false" outlineLevel="0" max="12805" min="12805" style="211" width="6.43"/>
    <col collapsed="false" customWidth="true" hidden="false" outlineLevel="0" max="12806" min="12806" style="211" width="14.42"/>
    <col collapsed="false" customWidth="false" hidden="false" outlineLevel="0" max="12807" min="12807" style="211" width="11"/>
    <col collapsed="false" customWidth="true" hidden="false" outlineLevel="0" max="12811" min="12808" style="211" width="14.42"/>
    <col collapsed="false" customWidth="false" hidden="false" outlineLevel="0" max="13047" min="12812" style="211" width="11"/>
    <col collapsed="false" customWidth="true" hidden="false" outlineLevel="0" max="13048" min="13048" style="211" width="5.29"/>
    <col collapsed="false" customWidth="true" hidden="false" outlineLevel="0" max="13049" min="13049" style="211" width="6.43"/>
    <col collapsed="false" customWidth="true" hidden="false" outlineLevel="0" max="13050" min="13050" style="211" width="13.29"/>
    <col collapsed="false" customWidth="false" hidden="false" outlineLevel="0" max="13051" min="13051" style="211" width="11"/>
    <col collapsed="false" customWidth="true" hidden="false" outlineLevel="0" max="13053" min="13052" style="211" width="17"/>
    <col collapsed="false" customWidth="true" hidden="false" outlineLevel="0" max="13054" min="13054" style="211" width="15.42"/>
    <col collapsed="false" customWidth="true" hidden="false" outlineLevel="0" max="13055" min="13055" style="211" width="17"/>
    <col collapsed="false" customWidth="true" hidden="false" outlineLevel="0" max="13056" min="13056" style="211" width="1.85"/>
    <col collapsed="false" customWidth="true" hidden="false" outlineLevel="0" max="13058" min="13057" style="211" width="13.29"/>
    <col collapsed="false" customWidth="false" hidden="false" outlineLevel="0" max="13059" min="13059" style="211" width="11"/>
    <col collapsed="false" customWidth="true" hidden="false" outlineLevel="0" max="13060" min="13060" style="211" width="1.85"/>
    <col collapsed="false" customWidth="true" hidden="false" outlineLevel="0" max="13061" min="13061" style="211" width="6.43"/>
    <col collapsed="false" customWidth="true" hidden="false" outlineLevel="0" max="13062" min="13062" style="211" width="14.42"/>
    <col collapsed="false" customWidth="false" hidden="false" outlineLevel="0" max="13063" min="13063" style="211" width="11"/>
    <col collapsed="false" customWidth="true" hidden="false" outlineLevel="0" max="13067" min="13064" style="211" width="14.42"/>
    <col collapsed="false" customWidth="false" hidden="false" outlineLevel="0" max="13303" min="13068" style="211" width="11"/>
    <col collapsed="false" customWidth="true" hidden="false" outlineLevel="0" max="13304" min="13304" style="211" width="5.29"/>
    <col collapsed="false" customWidth="true" hidden="false" outlineLevel="0" max="13305" min="13305" style="211" width="6.43"/>
    <col collapsed="false" customWidth="true" hidden="false" outlineLevel="0" max="13306" min="13306" style="211" width="13.29"/>
    <col collapsed="false" customWidth="false" hidden="false" outlineLevel="0" max="13307" min="13307" style="211" width="11"/>
    <col collapsed="false" customWidth="true" hidden="false" outlineLevel="0" max="13309" min="13308" style="211" width="17"/>
    <col collapsed="false" customWidth="true" hidden="false" outlineLevel="0" max="13310" min="13310" style="211" width="15.42"/>
    <col collapsed="false" customWidth="true" hidden="false" outlineLevel="0" max="13311" min="13311" style="211" width="17"/>
    <col collapsed="false" customWidth="true" hidden="false" outlineLevel="0" max="13312" min="13312" style="211" width="1.85"/>
    <col collapsed="false" customWidth="true" hidden="false" outlineLevel="0" max="13314" min="13313" style="211" width="13.29"/>
    <col collapsed="false" customWidth="false" hidden="false" outlineLevel="0" max="13315" min="13315" style="211" width="11"/>
    <col collapsed="false" customWidth="true" hidden="false" outlineLevel="0" max="13316" min="13316" style="211" width="1.85"/>
    <col collapsed="false" customWidth="true" hidden="false" outlineLevel="0" max="13317" min="13317" style="211" width="6.43"/>
    <col collapsed="false" customWidth="true" hidden="false" outlineLevel="0" max="13318" min="13318" style="211" width="14.42"/>
    <col collapsed="false" customWidth="false" hidden="false" outlineLevel="0" max="13319" min="13319" style="211" width="11"/>
    <col collapsed="false" customWidth="true" hidden="false" outlineLevel="0" max="13323" min="13320" style="211" width="14.42"/>
    <col collapsed="false" customWidth="false" hidden="false" outlineLevel="0" max="13559" min="13324" style="211" width="11"/>
    <col collapsed="false" customWidth="true" hidden="false" outlineLevel="0" max="13560" min="13560" style="211" width="5.29"/>
    <col collapsed="false" customWidth="true" hidden="false" outlineLevel="0" max="13561" min="13561" style="211" width="6.43"/>
    <col collapsed="false" customWidth="true" hidden="false" outlineLevel="0" max="13562" min="13562" style="211" width="13.29"/>
    <col collapsed="false" customWidth="false" hidden="false" outlineLevel="0" max="13563" min="13563" style="211" width="11"/>
    <col collapsed="false" customWidth="true" hidden="false" outlineLevel="0" max="13565" min="13564" style="211" width="17"/>
    <col collapsed="false" customWidth="true" hidden="false" outlineLevel="0" max="13566" min="13566" style="211" width="15.42"/>
    <col collapsed="false" customWidth="true" hidden="false" outlineLevel="0" max="13567" min="13567" style="211" width="17"/>
    <col collapsed="false" customWidth="true" hidden="false" outlineLevel="0" max="13568" min="13568" style="211" width="1.85"/>
    <col collapsed="false" customWidth="true" hidden="false" outlineLevel="0" max="13570" min="13569" style="211" width="13.29"/>
    <col collapsed="false" customWidth="false" hidden="false" outlineLevel="0" max="13571" min="13571" style="211" width="11"/>
    <col collapsed="false" customWidth="true" hidden="false" outlineLevel="0" max="13572" min="13572" style="211" width="1.85"/>
    <col collapsed="false" customWidth="true" hidden="false" outlineLevel="0" max="13573" min="13573" style="211" width="6.43"/>
    <col collapsed="false" customWidth="true" hidden="false" outlineLevel="0" max="13574" min="13574" style="211" width="14.42"/>
    <col collapsed="false" customWidth="false" hidden="false" outlineLevel="0" max="13575" min="13575" style="211" width="11"/>
    <col collapsed="false" customWidth="true" hidden="false" outlineLevel="0" max="13579" min="13576" style="211" width="14.42"/>
    <col collapsed="false" customWidth="false" hidden="false" outlineLevel="0" max="13815" min="13580" style="211" width="11"/>
    <col collapsed="false" customWidth="true" hidden="false" outlineLevel="0" max="13816" min="13816" style="211" width="5.29"/>
    <col collapsed="false" customWidth="true" hidden="false" outlineLevel="0" max="13817" min="13817" style="211" width="6.43"/>
    <col collapsed="false" customWidth="true" hidden="false" outlineLevel="0" max="13818" min="13818" style="211" width="13.29"/>
    <col collapsed="false" customWidth="false" hidden="false" outlineLevel="0" max="13819" min="13819" style="211" width="11"/>
    <col collapsed="false" customWidth="true" hidden="false" outlineLevel="0" max="13821" min="13820" style="211" width="17"/>
    <col collapsed="false" customWidth="true" hidden="false" outlineLevel="0" max="13822" min="13822" style="211" width="15.42"/>
    <col collapsed="false" customWidth="true" hidden="false" outlineLevel="0" max="13823" min="13823" style="211" width="17"/>
    <col collapsed="false" customWidth="true" hidden="false" outlineLevel="0" max="13824" min="13824" style="211" width="1.85"/>
    <col collapsed="false" customWidth="true" hidden="false" outlineLevel="0" max="13826" min="13825" style="211" width="13.29"/>
    <col collapsed="false" customWidth="false" hidden="false" outlineLevel="0" max="13827" min="13827" style="211" width="11"/>
    <col collapsed="false" customWidth="true" hidden="false" outlineLevel="0" max="13828" min="13828" style="211" width="1.85"/>
    <col collapsed="false" customWidth="true" hidden="false" outlineLevel="0" max="13829" min="13829" style="211" width="6.43"/>
    <col collapsed="false" customWidth="true" hidden="false" outlineLevel="0" max="13830" min="13830" style="211" width="14.42"/>
    <col collapsed="false" customWidth="false" hidden="false" outlineLevel="0" max="13831" min="13831" style="211" width="11"/>
    <col collapsed="false" customWidth="true" hidden="false" outlineLevel="0" max="13835" min="13832" style="211" width="14.42"/>
    <col collapsed="false" customWidth="false" hidden="false" outlineLevel="0" max="14071" min="13836" style="211" width="11"/>
    <col collapsed="false" customWidth="true" hidden="false" outlineLevel="0" max="14072" min="14072" style="211" width="5.29"/>
    <col collapsed="false" customWidth="true" hidden="false" outlineLevel="0" max="14073" min="14073" style="211" width="6.43"/>
    <col collapsed="false" customWidth="true" hidden="false" outlineLevel="0" max="14074" min="14074" style="211" width="13.29"/>
    <col collapsed="false" customWidth="false" hidden="false" outlineLevel="0" max="14075" min="14075" style="211" width="11"/>
    <col collapsed="false" customWidth="true" hidden="false" outlineLevel="0" max="14077" min="14076" style="211" width="17"/>
    <col collapsed="false" customWidth="true" hidden="false" outlineLevel="0" max="14078" min="14078" style="211" width="15.42"/>
    <col collapsed="false" customWidth="true" hidden="false" outlineLevel="0" max="14079" min="14079" style="211" width="17"/>
    <col collapsed="false" customWidth="true" hidden="false" outlineLevel="0" max="14080" min="14080" style="211" width="1.85"/>
    <col collapsed="false" customWidth="true" hidden="false" outlineLevel="0" max="14082" min="14081" style="211" width="13.29"/>
    <col collapsed="false" customWidth="false" hidden="false" outlineLevel="0" max="14083" min="14083" style="211" width="11"/>
    <col collapsed="false" customWidth="true" hidden="false" outlineLevel="0" max="14084" min="14084" style="211" width="1.85"/>
    <col collapsed="false" customWidth="true" hidden="false" outlineLevel="0" max="14085" min="14085" style="211" width="6.43"/>
    <col collapsed="false" customWidth="true" hidden="false" outlineLevel="0" max="14086" min="14086" style="211" width="14.42"/>
    <col collapsed="false" customWidth="false" hidden="false" outlineLevel="0" max="14087" min="14087" style="211" width="11"/>
    <col collapsed="false" customWidth="true" hidden="false" outlineLevel="0" max="14091" min="14088" style="211" width="14.42"/>
    <col collapsed="false" customWidth="false" hidden="false" outlineLevel="0" max="14327" min="14092" style="211" width="11"/>
    <col collapsed="false" customWidth="true" hidden="false" outlineLevel="0" max="14328" min="14328" style="211" width="5.29"/>
    <col collapsed="false" customWidth="true" hidden="false" outlineLevel="0" max="14329" min="14329" style="211" width="6.43"/>
    <col collapsed="false" customWidth="true" hidden="false" outlineLevel="0" max="14330" min="14330" style="211" width="13.29"/>
    <col collapsed="false" customWidth="false" hidden="false" outlineLevel="0" max="14331" min="14331" style="211" width="11"/>
    <col collapsed="false" customWidth="true" hidden="false" outlineLevel="0" max="14333" min="14332" style="211" width="17"/>
    <col collapsed="false" customWidth="true" hidden="false" outlineLevel="0" max="14334" min="14334" style="211" width="15.42"/>
    <col collapsed="false" customWidth="true" hidden="false" outlineLevel="0" max="14335" min="14335" style="211" width="17"/>
    <col collapsed="false" customWidth="true" hidden="false" outlineLevel="0" max="14336" min="14336" style="211" width="1.85"/>
    <col collapsed="false" customWidth="true" hidden="false" outlineLevel="0" max="14338" min="14337" style="211" width="13.29"/>
    <col collapsed="false" customWidth="false" hidden="false" outlineLevel="0" max="14339" min="14339" style="211" width="11"/>
    <col collapsed="false" customWidth="true" hidden="false" outlineLevel="0" max="14340" min="14340" style="211" width="1.85"/>
    <col collapsed="false" customWidth="true" hidden="false" outlineLevel="0" max="14341" min="14341" style="211" width="6.43"/>
    <col collapsed="false" customWidth="true" hidden="false" outlineLevel="0" max="14342" min="14342" style="211" width="14.42"/>
    <col collapsed="false" customWidth="false" hidden="false" outlineLevel="0" max="14343" min="14343" style="211" width="11"/>
    <col collapsed="false" customWidth="true" hidden="false" outlineLevel="0" max="14347" min="14344" style="211" width="14.42"/>
    <col collapsed="false" customWidth="false" hidden="false" outlineLevel="0" max="14583" min="14348" style="211" width="11"/>
    <col collapsed="false" customWidth="true" hidden="false" outlineLevel="0" max="14584" min="14584" style="211" width="5.29"/>
    <col collapsed="false" customWidth="true" hidden="false" outlineLevel="0" max="14585" min="14585" style="211" width="6.43"/>
    <col collapsed="false" customWidth="true" hidden="false" outlineLevel="0" max="14586" min="14586" style="211" width="13.29"/>
    <col collapsed="false" customWidth="false" hidden="false" outlineLevel="0" max="14587" min="14587" style="211" width="11"/>
    <col collapsed="false" customWidth="true" hidden="false" outlineLevel="0" max="14589" min="14588" style="211" width="17"/>
    <col collapsed="false" customWidth="true" hidden="false" outlineLevel="0" max="14590" min="14590" style="211" width="15.42"/>
    <col collapsed="false" customWidth="true" hidden="false" outlineLevel="0" max="14591" min="14591" style="211" width="17"/>
    <col collapsed="false" customWidth="true" hidden="false" outlineLevel="0" max="14592" min="14592" style="211" width="1.85"/>
    <col collapsed="false" customWidth="true" hidden="false" outlineLevel="0" max="14594" min="14593" style="211" width="13.29"/>
    <col collapsed="false" customWidth="false" hidden="false" outlineLevel="0" max="14595" min="14595" style="211" width="11"/>
    <col collapsed="false" customWidth="true" hidden="false" outlineLevel="0" max="14596" min="14596" style="211" width="1.85"/>
    <col collapsed="false" customWidth="true" hidden="false" outlineLevel="0" max="14597" min="14597" style="211" width="6.43"/>
    <col collapsed="false" customWidth="true" hidden="false" outlineLevel="0" max="14598" min="14598" style="211" width="14.42"/>
    <col collapsed="false" customWidth="false" hidden="false" outlineLevel="0" max="14599" min="14599" style="211" width="11"/>
    <col collapsed="false" customWidth="true" hidden="false" outlineLevel="0" max="14603" min="14600" style="211" width="14.42"/>
    <col collapsed="false" customWidth="false" hidden="false" outlineLevel="0" max="14839" min="14604" style="211" width="11"/>
    <col collapsed="false" customWidth="true" hidden="false" outlineLevel="0" max="14840" min="14840" style="211" width="5.29"/>
    <col collapsed="false" customWidth="true" hidden="false" outlineLevel="0" max="14841" min="14841" style="211" width="6.43"/>
    <col collapsed="false" customWidth="true" hidden="false" outlineLevel="0" max="14842" min="14842" style="211" width="13.29"/>
    <col collapsed="false" customWidth="false" hidden="false" outlineLevel="0" max="14843" min="14843" style="211" width="11"/>
    <col collapsed="false" customWidth="true" hidden="false" outlineLevel="0" max="14845" min="14844" style="211" width="17"/>
    <col collapsed="false" customWidth="true" hidden="false" outlineLevel="0" max="14846" min="14846" style="211" width="15.42"/>
    <col collapsed="false" customWidth="true" hidden="false" outlineLevel="0" max="14847" min="14847" style="211" width="17"/>
    <col collapsed="false" customWidth="true" hidden="false" outlineLevel="0" max="14848" min="14848" style="211" width="1.85"/>
    <col collapsed="false" customWidth="true" hidden="false" outlineLevel="0" max="14850" min="14849" style="211" width="13.29"/>
    <col collapsed="false" customWidth="false" hidden="false" outlineLevel="0" max="14851" min="14851" style="211" width="11"/>
    <col collapsed="false" customWidth="true" hidden="false" outlineLevel="0" max="14852" min="14852" style="211" width="1.85"/>
    <col collapsed="false" customWidth="true" hidden="false" outlineLevel="0" max="14853" min="14853" style="211" width="6.43"/>
    <col collapsed="false" customWidth="true" hidden="false" outlineLevel="0" max="14854" min="14854" style="211" width="14.42"/>
    <col collapsed="false" customWidth="false" hidden="false" outlineLevel="0" max="14855" min="14855" style="211" width="11"/>
    <col collapsed="false" customWidth="true" hidden="false" outlineLevel="0" max="14859" min="14856" style="211" width="14.42"/>
    <col collapsed="false" customWidth="false" hidden="false" outlineLevel="0" max="15095" min="14860" style="211" width="11"/>
    <col collapsed="false" customWidth="true" hidden="false" outlineLevel="0" max="15096" min="15096" style="211" width="5.29"/>
    <col collapsed="false" customWidth="true" hidden="false" outlineLevel="0" max="15097" min="15097" style="211" width="6.43"/>
    <col collapsed="false" customWidth="true" hidden="false" outlineLevel="0" max="15098" min="15098" style="211" width="13.29"/>
    <col collapsed="false" customWidth="false" hidden="false" outlineLevel="0" max="15099" min="15099" style="211" width="11"/>
    <col collapsed="false" customWidth="true" hidden="false" outlineLevel="0" max="15101" min="15100" style="211" width="17"/>
    <col collapsed="false" customWidth="true" hidden="false" outlineLevel="0" max="15102" min="15102" style="211" width="15.42"/>
    <col collapsed="false" customWidth="true" hidden="false" outlineLevel="0" max="15103" min="15103" style="211" width="17"/>
    <col collapsed="false" customWidth="true" hidden="false" outlineLevel="0" max="15104" min="15104" style="211" width="1.85"/>
    <col collapsed="false" customWidth="true" hidden="false" outlineLevel="0" max="15106" min="15105" style="211" width="13.29"/>
    <col collapsed="false" customWidth="false" hidden="false" outlineLevel="0" max="15107" min="15107" style="211" width="11"/>
    <col collapsed="false" customWidth="true" hidden="false" outlineLevel="0" max="15108" min="15108" style="211" width="1.85"/>
    <col collapsed="false" customWidth="true" hidden="false" outlineLevel="0" max="15109" min="15109" style="211" width="6.43"/>
    <col collapsed="false" customWidth="true" hidden="false" outlineLevel="0" max="15110" min="15110" style="211" width="14.42"/>
    <col collapsed="false" customWidth="false" hidden="false" outlineLevel="0" max="15111" min="15111" style="211" width="11"/>
    <col collapsed="false" customWidth="true" hidden="false" outlineLevel="0" max="15115" min="15112" style="211" width="14.42"/>
    <col collapsed="false" customWidth="false" hidden="false" outlineLevel="0" max="15351" min="15116" style="211" width="11"/>
    <col collapsed="false" customWidth="true" hidden="false" outlineLevel="0" max="15352" min="15352" style="211" width="5.29"/>
    <col collapsed="false" customWidth="true" hidden="false" outlineLevel="0" max="15353" min="15353" style="211" width="6.43"/>
    <col collapsed="false" customWidth="true" hidden="false" outlineLevel="0" max="15354" min="15354" style="211" width="13.29"/>
    <col collapsed="false" customWidth="false" hidden="false" outlineLevel="0" max="15355" min="15355" style="211" width="11"/>
    <col collapsed="false" customWidth="true" hidden="false" outlineLevel="0" max="15357" min="15356" style="211" width="17"/>
    <col collapsed="false" customWidth="true" hidden="false" outlineLevel="0" max="15358" min="15358" style="211" width="15.42"/>
    <col collapsed="false" customWidth="true" hidden="false" outlineLevel="0" max="15359" min="15359" style="211" width="17"/>
    <col collapsed="false" customWidth="true" hidden="false" outlineLevel="0" max="15360" min="15360" style="211" width="1.85"/>
    <col collapsed="false" customWidth="true" hidden="false" outlineLevel="0" max="15362" min="15361" style="211" width="13.29"/>
    <col collapsed="false" customWidth="false" hidden="false" outlineLevel="0" max="15363" min="15363" style="211" width="11"/>
    <col collapsed="false" customWidth="true" hidden="false" outlineLevel="0" max="15364" min="15364" style="211" width="1.85"/>
    <col collapsed="false" customWidth="true" hidden="false" outlineLevel="0" max="15365" min="15365" style="211" width="6.43"/>
    <col collapsed="false" customWidth="true" hidden="false" outlineLevel="0" max="15366" min="15366" style="211" width="14.42"/>
    <col collapsed="false" customWidth="false" hidden="false" outlineLevel="0" max="15367" min="15367" style="211" width="11"/>
    <col collapsed="false" customWidth="true" hidden="false" outlineLevel="0" max="15371" min="15368" style="211" width="14.42"/>
    <col collapsed="false" customWidth="false" hidden="false" outlineLevel="0" max="15607" min="15372" style="211" width="11"/>
    <col collapsed="false" customWidth="true" hidden="false" outlineLevel="0" max="15608" min="15608" style="211" width="5.29"/>
    <col collapsed="false" customWidth="true" hidden="false" outlineLevel="0" max="15609" min="15609" style="211" width="6.43"/>
    <col collapsed="false" customWidth="true" hidden="false" outlineLevel="0" max="15610" min="15610" style="211" width="13.29"/>
    <col collapsed="false" customWidth="false" hidden="false" outlineLevel="0" max="15611" min="15611" style="211" width="11"/>
    <col collapsed="false" customWidth="true" hidden="false" outlineLevel="0" max="15613" min="15612" style="211" width="17"/>
    <col collapsed="false" customWidth="true" hidden="false" outlineLevel="0" max="15614" min="15614" style="211" width="15.42"/>
    <col collapsed="false" customWidth="true" hidden="false" outlineLevel="0" max="15615" min="15615" style="211" width="17"/>
    <col collapsed="false" customWidth="true" hidden="false" outlineLevel="0" max="15616" min="15616" style="211" width="1.85"/>
    <col collapsed="false" customWidth="true" hidden="false" outlineLevel="0" max="15618" min="15617" style="211" width="13.29"/>
    <col collapsed="false" customWidth="false" hidden="false" outlineLevel="0" max="15619" min="15619" style="211" width="11"/>
    <col collapsed="false" customWidth="true" hidden="false" outlineLevel="0" max="15620" min="15620" style="211" width="1.85"/>
    <col collapsed="false" customWidth="true" hidden="false" outlineLevel="0" max="15621" min="15621" style="211" width="6.43"/>
    <col collapsed="false" customWidth="true" hidden="false" outlineLevel="0" max="15622" min="15622" style="211" width="14.42"/>
    <col collapsed="false" customWidth="false" hidden="false" outlineLevel="0" max="15623" min="15623" style="211" width="11"/>
    <col collapsed="false" customWidth="true" hidden="false" outlineLevel="0" max="15627" min="15624" style="211" width="14.42"/>
    <col collapsed="false" customWidth="false" hidden="false" outlineLevel="0" max="15863" min="15628" style="211" width="11"/>
    <col collapsed="false" customWidth="true" hidden="false" outlineLevel="0" max="15864" min="15864" style="211" width="5.29"/>
    <col collapsed="false" customWidth="true" hidden="false" outlineLevel="0" max="15865" min="15865" style="211" width="6.43"/>
    <col collapsed="false" customWidth="true" hidden="false" outlineLevel="0" max="15866" min="15866" style="211" width="13.29"/>
    <col collapsed="false" customWidth="false" hidden="false" outlineLevel="0" max="15867" min="15867" style="211" width="11"/>
    <col collapsed="false" customWidth="true" hidden="false" outlineLevel="0" max="15869" min="15868" style="211" width="17"/>
    <col collapsed="false" customWidth="true" hidden="false" outlineLevel="0" max="15870" min="15870" style="211" width="15.42"/>
    <col collapsed="false" customWidth="true" hidden="false" outlineLevel="0" max="15871" min="15871" style="211" width="17"/>
    <col collapsed="false" customWidth="true" hidden="false" outlineLevel="0" max="15872" min="15872" style="211" width="1.85"/>
    <col collapsed="false" customWidth="true" hidden="false" outlineLevel="0" max="15874" min="15873" style="211" width="13.29"/>
    <col collapsed="false" customWidth="false" hidden="false" outlineLevel="0" max="15875" min="15875" style="211" width="11"/>
    <col collapsed="false" customWidth="true" hidden="false" outlineLevel="0" max="15876" min="15876" style="211" width="1.85"/>
    <col collapsed="false" customWidth="true" hidden="false" outlineLevel="0" max="15877" min="15877" style="211" width="6.43"/>
    <col collapsed="false" customWidth="true" hidden="false" outlineLevel="0" max="15878" min="15878" style="211" width="14.42"/>
    <col collapsed="false" customWidth="false" hidden="false" outlineLevel="0" max="15879" min="15879" style="211" width="11"/>
    <col collapsed="false" customWidth="true" hidden="false" outlineLevel="0" max="15883" min="15880" style="211" width="14.42"/>
    <col collapsed="false" customWidth="false" hidden="false" outlineLevel="0" max="16119" min="15884" style="211" width="11"/>
    <col collapsed="false" customWidth="true" hidden="false" outlineLevel="0" max="16120" min="16120" style="211" width="5.29"/>
    <col collapsed="false" customWidth="true" hidden="false" outlineLevel="0" max="16121" min="16121" style="211" width="6.43"/>
    <col collapsed="false" customWidth="true" hidden="false" outlineLevel="0" max="16122" min="16122" style="211" width="13.29"/>
    <col collapsed="false" customWidth="false" hidden="false" outlineLevel="0" max="16123" min="16123" style="211" width="11"/>
    <col collapsed="false" customWidth="true" hidden="false" outlineLevel="0" max="16125" min="16124" style="211" width="17"/>
    <col collapsed="false" customWidth="true" hidden="false" outlineLevel="0" max="16126" min="16126" style="211" width="15.42"/>
    <col collapsed="false" customWidth="true" hidden="false" outlineLevel="0" max="16127" min="16127" style="211" width="17"/>
    <col collapsed="false" customWidth="true" hidden="false" outlineLevel="0" max="16128" min="16128" style="211" width="1.85"/>
    <col collapsed="false" customWidth="true" hidden="false" outlineLevel="0" max="16130" min="16129" style="211" width="13.29"/>
    <col collapsed="false" customWidth="false" hidden="false" outlineLevel="0" max="16131" min="16131" style="211" width="11"/>
    <col collapsed="false" customWidth="true" hidden="false" outlineLevel="0" max="16132" min="16132" style="211" width="1.85"/>
    <col collapsed="false" customWidth="true" hidden="false" outlineLevel="0" max="16133" min="16133" style="211" width="6.43"/>
    <col collapsed="false" customWidth="true" hidden="false" outlineLevel="0" max="16134" min="16134" style="211" width="14.42"/>
    <col collapsed="false" customWidth="false" hidden="false" outlineLevel="0" max="16135" min="16135" style="211" width="11"/>
    <col collapsed="false" customWidth="true" hidden="false" outlineLevel="0" max="16139" min="16136" style="211" width="14.42"/>
    <col collapsed="false" customWidth="false" hidden="false" outlineLevel="0" max="16384" min="16140" style="211" width="11"/>
  </cols>
  <sheetData>
    <row r="1" customFormat="false" ht="12" hidden="false" customHeight="false" outlineLevel="0" collapsed="false">
      <c r="A1" s="220"/>
      <c r="B1" s="202"/>
      <c r="C1" s="202"/>
      <c r="D1" s="202"/>
      <c r="E1" s="202"/>
      <c r="F1" s="202"/>
      <c r="G1" s="202"/>
      <c r="H1" s="202"/>
      <c r="I1" s="202"/>
      <c r="J1" s="202"/>
      <c r="K1" s="202"/>
      <c r="L1" s="202"/>
      <c r="M1" s="202"/>
      <c r="N1" s="202"/>
    </row>
    <row r="2" customFormat="false" ht="12" hidden="false" customHeight="false" outlineLevel="0" collapsed="false">
      <c r="B2" s="207"/>
      <c r="C2" s="207"/>
      <c r="D2" s="207"/>
      <c r="E2" s="207"/>
      <c r="F2" s="207"/>
      <c r="G2" s="207"/>
      <c r="H2" s="207"/>
      <c r="I2" s="207"/>
      <c r="J2" s="207"/>
      <c r="K2" s="207"/>
      <c r="L2" s="207"/>
      <c r="M2" s="207"/>
      <c r="N2" s="207"/>
    </row>
    <row r="3" customFormat="false" ht="23.25" hidden="false" customHeight="true" outlineLevel="0" collapsed="false">
      <c r="B3" s="228" t="s">
        <v>875</v>
      </c>
      <c r="H3" s="211" t="n">
        <v>1</v>
      </c>
      <c r="P3" s="228" t="s">
        <v>875</v>
      </c>
      <c r="V3" s="211" t="n">
        <v>2</v>
      </c>
      <c r="X3" s="228" t="s">
        <v>875</v>
      </c>
      <c r="AD3" s="211" t="n">
        <v>3</v>
      </c>
      <c r="AF3" s="228" t="s">
        <v>875</v>
      </c>
      <c r="AL3" s="211" t="n">
        <v>4</v>
      </c>
      <c r="AN3" s="228" t="s">
        <v>875</v>
      </c>
      <c r="AT3" s="211" t="n">
        <v>5</v>
      </c>
    </row>
    <row r="4" customFormat="false" ht="12" hidden="false" customHeight="false" outlineLevel="0" collapsed="false">
      <c r="B4" s="207"/>
      <c r="C4" s="207"/>
      <c r="D4" s="207"/>
      <c r="E4" s="207"/>
      <c r="F4" s="207"/>
      <c r="G4" s="207"/>
      <c r="H4" s="207"/>
      <c r="I4" s="207"/>
      <c r="J4" s="207"/>
      <c r="K4" s="207"/>
      <c r="L4" s="207"/>
      <c r="M4" s="207"/>
      <c r="N4" s="207"/>
      <c r="P4" s="207"/>
      <c r="Q4" s="207"/>
      <c r="R4" s="207"/>
      <c r="S4" s="207"/>
      <c r="T4" s="207"/>
      <c r="U4" s="207"/>
      <c r="V4" s="207"/>
      <c r="X4" s="207"/>
      <c r="Y4" s="207"/>
      <c r="Z4" s="207"/>
      <c r="AA4" s="207"/>
      <c r="AB4" s="207"/>
      <c r="AC4" s="207"/>
      <c r="AD4" s="207"/>
      <c r="AF4" s="207"/>
      <c r="AG4" s="207"/>
      <c r="AH4" s="207"/>
      <c r="AI4" s="207"/>
      <c r="AJ4" s="207"/>
      <c r="AK4" s="207"/>
      <c r="AL4" s="207"/>
      <c r="AN4" s="207"/>
      <c r="AO4" s="207"/>
      <c r="AP4" s="207"/>
      <c r="AQ4" s="207"/>
      <c r="AR4" s="207"/>
      <c r="AS4" s="207"/>
      <c r="AT4" s="207"/>
    </row>
    <row r="5" customFormat="false" ht="12" hidden="false" customHeight="false" outlineLevel="0" collapsed="false">
      <c r="D5" s="597"/>
      <c r="E5" s="597"/>
      <c r="F5" s="597"/>
      <c r="G5" s="597"/>
      <c r="H5" s="597"/>
      <c r="M5" s="220"/>
      <c r="R5" s="597"/>
      <c r="S5" s="597"/>
      <c r="T5" s="597"/>
      <c r="U5" s="597"/>
      <c r="V5" s="597"/>
      <c r="Z5" s="597"/>
      <c r="AA5" s="597"/>
      <c r="AB5" s="597"/>
      <c r="AC5" s="597"/>
      <c r="AD5" s="597"/>
      <c r="AH5" s="597"/>
      <c r="AI5" s="597"/>
      <c r="AJ5" s="597"/>
      <c r="AK5" s="597"/>
      <c r="AL5" s="597"/>
      <c r="AP5" s="597"/>
      <c r="AQ5" s="597"/>
      <c r="AR5" s="597"/>
      <c r="AS5" s="597"/>
      <c r="AT5" s="597"/>
    </row>
    <row r="6" customFormat="false" ht="12.75" hidden="false" customHeight="true" outlineLevel="0" collapsed="false">
      <c r="D6" s="598" t="s">
        <v>876</v>
      </c>
      <c r="E6" s="598"/>
      <c r="F6" s="598"/>
      <c r="G6" s="598"/>
      <c r="H6" s="598"/>
      <c r="M6" s="220"/>
      <c r="R6" s="598" t="s">
        <v>876</v>
      </c>
      <c r="S6" s="598"/>
      <c r="T6" s="598"/>
      <c r="U6" s="598"/>
      <c r="V6" s="598"/>
      <c r="Z6" s="598" t="s">
        <v>876</v>
      </c>
      <c r="AA6" s="598"/>
      <c r="AB6" s="598"/>
      <c r="AC6" s="598"/>
      <c r="AD6" s="598"/>
      <c r="AH6" s="598" t="s">
        <v>876</v>
      </c>
      <c r="AI6" s="598"/>
      <c r="AJ6" s="598"/>
      <c r="AK6" s="598"/>
      <c r="AL6" s="598"/>
      <c r="AP6" s="598" t="s">
        <v>876</v>
      </c>
      <c r="AQ6" s="598"/>
      <c r="AR6" s="598"/>
      <c r="AS6" s="598"/>
      <c r="AT6" s="598"/>
    </row>
    <row r="7" customFormat="false" ht="12.75" hidden="false" customHeight="true" outlineLevel="0" collapsed="false">
      <c r="D7" s="599"/>
      <c r="E7" s="600"/>
      <c r="F7" s="599"/>
      <c r="G7" s="599"/>
      <c r="H7" s="599"/>
      <c r="J7" s="601"/>
      <c r="M7" s="220"/>
      <c r="R7" s="599"/>
      <c r="S7" s="600"/>
      <c r="T7" s="599"/>
      <c r="U7" s="599"/>
      <c r="V7" s="599"/>
      <c r="Z7" s="599"/>
      <c r="AA7" s="600"/>
      <c r="AB7" s="599"/>
      <c r="AC7" s="599"/>
      <c r="AD7" s="599"/>
      <c r="AH7" s="599"/>
      <c r="AI7" s="600"/>
      <c r="AJ7" s="599"/>
      <c r="AK7" s="599"/>
      <c r="AL7" s="599"/>
      <c r="AP7" s="599"/>
      <c r="AQ7" s="600"/>
      <c r="AR7" s="599"/>
      <c r="AS7" s="599"/>
      <c r="AT7" s="599"/>
    </row>
    <row r="8" customFormat="false" ht="12.75" hidden="false" customHeight="true" outlineLevel="0" collapsed="false">
      <c r="D8" s="600" t="s">
        <v>396</v>
      </c>
      <c r="E8" s="599"/>
      <c r="F8" s="599"/>
      <c r="G8" s="599" t="n">
        <v>1</v>
      </c>
      <c r="H8" s="599"/>
      <c r="J8" s="601"/>
      <c r="M8" s="220"/>
      <c r="R8" s="600" t="s">
        <v>396</v>
      </c>
      <c r="S8" s="599"/>
      <c r="T8" s="599"/>
      <c r="U8" s="599" t="n">
        <v>1</v>
      </c>
      <c r="V8" s="599"/>
      <c r="Z8" s="600" t="s">
        <v>396</v>
      </c>
      <c r="AA8" s="599"/>
      <c r="AB8" s="599"/>
      <c r="AC8" s="599" t="n">
        <v>1</v>
      </c>
      <c r="AD8" s="599"/>
      <c r="AH8" s="600" t="s">
        <v>396</v>
      </c>
      <c r="AI8" s="599"/>
      <c r="AJ8" s="599"/>
      <c r="AK8" s="599" t="n">
        <v>1</v>
      </c>
      <c r="AL8" s="599"/>
      <c r="AP8" s="600" t="s">
        <v>396</v>
      </c>
      <c r="AQ8" s="599"/>
      <c r="AR8" s="599"/>
      <c r="AS8" s="599" t="n">
        <v>1</v>
      </c>
      <c r="AT8" s="599"/>
    </row>
    <row r="9" customFormat="false" ht="12.75" hidden="false" customHeight="true" outlineLevel="0" collapsed="false">
      <c r="D9" s="600" t="s">
        <v>877</v>
      </c>
      <c r="E9" s="599"/>
      <c r="F9" s="599"/>
      <c r="G9" s="599" t="n">
        <f aca="false">SUM('BP Investimenti'!G71:K71)</f>
        <v>0</v>
      </c>
      <c r="H9" s="599"/>
      <c r="J9" s="601"/>
      <c r="M9" s="220"/>
      <c r="R9" s="600" t="s">
        <v>877</v>
      </c>
      <c r="S9" s="599"/>
      <c r="T9" s="599"/>
      <c r="U9" s="599" t="n">
        <f aca="false">SUM('BP Investimenti'!G71:K71)</f>
        <v>0</v>
      </c>
      <c r="V9" s="599"/>
      <c r="Z9" s="600" t="s">
        <v>877</v>
      </c>
      <c r="AA9" s="599"/>
      <c r="AB9" s="599"/>
      <c r="AC9" s="599" t="n">
        <f aca="false">SUM('BP Investimenti'!G71:K71)</f>
        <v>0</v>
      </c>
      <c r="AD9" s="599"/>
      <c r="AH9" s="600" t="s">
        <v>877</v>
      </c>
      <c r="AI9" s="599"/>
      <c r="AJ9" s="599"/>
      <c r="AK9" s="599" t="n">
        <f aca="false">SUM('BP Investimenti'!G71:K71)</f>
        <v>0</v>
      </c>
      <c r="AL9" s="599"/>
      <c r="AP9" s="600" t="s">
        <v>877</v>
      </c>
      <c r="AQ9" s="599"/>
      <c r="AR9" s="599"/>
      <c r="AS9" s="599" t="n">
        <f aca="false">SUM('BP Investimenti'!G71:K71)</f>
        <v>0</v>
      </c>
      <c r="AT9" s="599"/>
    </row>
    <row r="10" customFormat="false" ht="12.75" hidden="false" customHeight="true" outlineLevel="0" collapsed="false">
      <c r="D10" s="600" t="s">
        <v>398</v>
      </c>
      <c r="E10" s="599"/>
      <c r="F10" s="599"/>
      <c r="G10" s="599" t="n">
        <f aca="false">'BP Investimenti'!$D$73</f>
        <v>0</v>
      </c>
      <c r="H10" s="599"/>
      <c r="J10" s="601"/>
      <c r="M10" s="220"/>
      <c r="N10" s="220"/>
      <c r="R10" s="600" t="s">
        <v>398</v>
      </c>
      <c r="S10" s="599"/>
      <c r="T10" s="599"/>
      <c r="U10" s="599" t="n">
        <f aca="false">'BP Investimenti'!$D$73</f>
        <v>0</v>
      </c>
      <c r="V10" s="599"/>
      <c r="Z10" s="600" t="s">
        <v>398</v>
      </c>
      <c r="AA10" s="599"/>
      <c r="AB10" s="599"/>
      <c r="AC10" s="599" t="n">
        <f aca="false">'BP Investimenti'!$D$73</f>
        <v>0</v>
      </c>
      <c r="AD10" s="599"/>
      <c r="AH10" s="600" t="s">
        <v>398</v>
      </c>
      <c r="AI10" s="599"/>
      <c r="AJ10" s="599"/>
      <c r="AK10" s="599" t="n">
        <f aca="false">'BP Investimenti'!$D$73</f>
        <v>0</v>
      </c>
      <c r="AL10" s="599"/>
      <c r="AP10" s="600" t="s">
        <v>398</v>
      </c>
      <c r="AQ10" s="599"/>
      <c r="AR10" s="599"/>
      <c r="AS10" s="599" t="n">
        <f aca="false">'BP Investimenti'!$D$73</f>
        <v>0</v>
      </c>
      <c r="AT10" s="599"/>
    </row>
    <row r="11" customFormat="false" ht="12.75" hidden="false" customHeight="true" outlineLevel="0" collapsed="false">
      <c r="D11" s="600" t="s">
        <v>878</v>
      </c>
      <c r="E11" s="599"/>
      <c r="F11" s="599"/>
      <c r="G11" s="599" t="n">
        <f aca="false">'BP Investimenti'!$D$74</f>
        <v>1</v>
      </c>
      <c r="H11" s="599"/>
      <c r="M11" s="220"/>
      <c r="N11" s="220"/>
      <c r="R11" s="600" t="s">
        <v>878</v>
      </c>
      <c r="S11" s="599"/>
      <c r="T11" s="599"/>
      <c r="U11" s="599" t="n">
        <f aca="false">'BP Investimenti'!$D$74</f>
        <v>1</v>
      </c>
      <c r="V11" s="599"/>
      <c r="Z11" s="600" t="s">
        <v>878</v>
      </c>
      <c r="AA11" s="599"/>
      <c r="AB11" s="599"/>
      <c r="AC11" s="599" t="n">
        <f aca="false">'BP Investimenti'!$D$74</f>
        <v>1</v>
      </c>
      <c r="AD11" s="599"/>
      <c r="AH11" s="600" t="s">
        <v>878</v>
      </c>
      <c r="AI11" s="599"/>
      <c r="AJ11" s="599"/>
      <c r="AK11" s="599" t="n">
        <f aca="false">'BP Investimenti'!$D$74</f>
        <v>1</v>
      </c>
      <c r="AL11" s="599"/>
      <c r="AP11" s="600" t="s">
        <v>878</v>
      </c>
      <c r="AQ11" s="599"/>
      <c r="AR11" s="599"/>
      <c r="AS11" s="599" t="n">
        <f aca="false">'BP Investimenti'!$D$74</f>
        <v>1</v>
      </c>
      <c r="AT11" s="599"/>
    </row>
    <row r="12" customFormat="false" ht="12.75" hidden="false" customHeight="true" outlineLevel="0" collapsed="false">
      <c r="D12" s="600" t="s">
        <v>879</v>
      </c>
      <c r="E12" s="599"/>
      <c r="F12" s="599"/>
      <c r="G12" s="599" t="n">
        <f aca="false">$G$10*$G$11</f>
        <v>0</v>
      </c>
      <c r="H12" s="599"/>
      <c r="M12" s="220"/>
      <c r="R12" s="600" t="s">
        <v>879</v>
      </c>
      <c r="S12" s="599"/>
      <c r="T12" s="599"/>
      <c r="U12" s="599" t="n">
        <f aca="false">$G$10*$G$11</f>
        <v>0</v>
      </c>
      <c r="V12" s="599"/>
      <c r="Z12" s="600" t="s">
        <v>879</v>
      </c>
      <c r="AA12" s="599"/>
      <c r="AB12" s="599"/>
      <c r="AC12" s="599" t="n">
        <f aca="false">$G$10*$G$11</f>
        <v>0</v>
      </c>
      <c r="AD12" s="599"/>
      <c r="AH12" s="600" t="s">
        <v>879</v>
      </c>
      <c r="AI12" s="599"/>
      <c r="AJ12" s="599"/>
      <c r="AK12" s="599" t="n">
        <f aca="false">$G$10*$G$11</f>
        <v>0</v>
      </c>
      <c r="AL12" s="599"/>
      <c r="AP12" s="600" t="s">
        <v>879</v>
      </c>
      <c r="AQ12" s="599"/>
      <c r="AR12" s="599"/>
      <c r="AS12" s="599" t="n">
        <f aca="false">$G$10*$G$11</f>
        <v>0</v>
      </c>
      <c r="AT12" s="599"/>
    </row>
    <row r="13" customFormat="false" ht="12.75" hidden="false" customHeight="true" outlineLevel="0" collapsed="false">
      <c r="D13" s="600" t="s">
        <v>880</v>
      </c>
      <c r="E13" s="599"/>
      <c r="F13" s="599"/>
      <c r="G13" s="602" t="n">
        <f aca="false">'BP Investimenti'!$D$76</f>
        <v>0</v>
      </c>
      <c r="H13" s="599"/>
      <c r="M13" s="220"/>
      <c r="R13" s="600" t="s">
        <v>880</v>
      </c>
      <c r="S13" s="599"/>
      <c r="T13" s="599"/>
      <c r="U13" s="602" t="n">
        <f aca="false">'BP Investimenti'!$D$76</f>
        <v>0</v>
      </c>
      <c r="V13" s="599"/>
      <c r="Z13" s="600" t="s">
        <v>880</v>
      </c>
      <c r="AA13" s="599"/>
      <c r="AB13" s="599"/>
      <c r="AC13" s="602" t="n">
        <f aca="false">'BP Investimenti'!$D$76</f>
        <v>0</v>
      </c>
      <c r="AD13" s="599"/>
      <c r="AH13" s="600" t="s">
        <v>880</v>
      </c>
      <c r="AI13" s="599"/>
      <c r="AJ13" s="599"/>
      <c r="AK13" s="602" t="n">
        <f aca="false">'BP Investimenti'!$D$76</f>
        <v>0</v>
      </c>
      <c r="AL13" s="599"/>
      <c r="AP13" s="600" t="s">
        <v>880</v>
      </c>
      <c r="AQ13" s="599"/>
      <c r="AR13" s="599"/>
      <c r="AS13" s="602" t="n">
        <f aca="false">'BP Investimenti'!$D$76</f>
        <v>0</v>
      </c>
      <c r="AT13" s="599"/>
    </row>
    <row r="14" customFormat="false" ht="12.75" hidden="false" customHeight="true" outlineLevel="0" collapsed="false">
      <c r="D14" s="600" t="s">
        <v>881</v>
      </c>
      <c r="E14" s="599"/>
      <c r="F14" s="599"/>
      <c r="G14" s="603" t="n">
        <f aca="false">(1+G13)^(1/G11)-1</f>
        <v>0</v>
      </c>
      <c r="H14" s="599"/>
      <c r="M14" s="220"/>
      <c r="R14" s="600" t="s">
        <v>881</v>
      </c>
      <c r="S14" s="599"/>
      <c r="T14" s="599"/>
      <c r="U14" s="603" t="n">
        <f aca="false">(1+U13)^(1/U11)-1</f>
        <v>0</v>
      </c>
      <c r="V14" s="599"/>
      <c r="Z14" s="600" t="s">
        <v>881</v>
      </c>
      <c r="AA14" s="599"/>
      <c r="AB14" s="599"/>
      <c r="AC14" s="603" t="n">
        <f aca="false">(1+AC13)^(1/AC11)-1</f>
        <v>0</v>
      </c>
      <c r="AD14" s="599"/>
      <c r="AH14" s="600" t="s">
        <v>881</v>
      </c>
      <c r="AI14" s="599"/>
      <c r="AJ14" s="599"/>
      <c r="AK14" s="603" t="n">
        <f aca="false">(1+AK13)^(1/AK11)-1</f>
        <v>0</v>
      </c>
      <c r="AL14" s="599"/>
      <c r="AP14" s="600" t="s">
        <v>881</v>
      </c>
      <c r="AQ14" s="599"/>
      <c r="AR14" s="599"/>
      <c r="AS14" s="603" t="n">
        <f aca="false">(1+AS13)^(1/AS11)-1</f>
        <v>0</v>
      </c>
      <c r="AT14" s="599"/>
    </row>
    <row r="15" customFormat="false" ht="12.75" hidden="false" customHeight="true" outlineLevel="0" collapsed="false">
      <c r="D15" s="600" t="s">
        <v>882</v>
      </c>
      <c r="E15" s="599"/>
      <c r="F15" s="599"/>
      <c r="G15" s="599" t="e">
        <f aca="false">(($G$14*(1+$G$14)^$G$12)/((1+$G$14)^($G$12)-1))*$G$9</f>
        <v>#DIV/0!</v>
      </c>
      <c r="H15" s="604" t="s">
        <v>883</v>
      </c>
      <c r="M15" s="220"/>
      <c r="R15" s="600" t="s">
        <v>882</v>
      </c>
      <c r="S15" s="599"/>
      <c r="T15" s="599"/>
      <c r="U15" s="599" t="e">
        <f aca="false">(($G$14*(1+$G$14)^$G$12)/((1+$G$14)^($G$12)-1))*$G$9</f>
        <v>#DIV/0!</v>
      </c>
      <c r="V15" s="604" t="s">
        <v>883</v>
      </c>
      <c r="Z15" s="600" t="s">
        <v>882</v>
      </c>
      <c r="AA15" s="599"/>
      <c r="AB15" s="599"/>
      <c r="AC15" s="599" t="e">
        <f aca="false">(($G$14*(1+$G$14)^$G$12)/((1+$G$14)^($G$12)-1))*$G$9</f>
        <v>#DIV/0!</v>
      </c>
      <c r="AD15" s="604" t="s">
        <v>883</v>
      </c>
      <c r="AH15" s="600" t="s">
        <v>882</v>
      </c>
      <c r="AI15" s="599"/>
      <c r="AJ15" s="599"/>
      <c r="AK15" s="599" t="e">
        <f aca="false">(($G$14*(1+$G$14)^$G$12)/((1+$G$14)^($G$12)-1))*$G$9</f>
        <v>#DIV/0!</v>
      </c>
      <c r="AL15" s="604" t="s">
        <v>883</v>
      </c>
      <c r="AP15" s="600" t="s">
        <v>882</v>
      </c>
      <c r="AQ15" s="599"/>
      <c r="AR15" s="599"/>
      <c r="AS15" s="599" t="e">
        <f aca="false">(($G$14*(1+$G$14)^$G$12)/((1+$G$14)^($G$12)-1))*$G$9</f>
        <v>#DIV/0!</v>
      </c>
      <c r="AT15" s="604" t="s">
        <v>883</v>
      </c>
    </row>
    <row r="16" customFormat="false" ht="12.75" hidden="false" customHeight="true" outlineLevel="0" collapsed="false">
      <c r="D16" s="600" t="s">
        <v>884</v>
      </c>
      <c r="E16" s="599"/>
      <c r="F16" s="599"/>
      <c r="G16" s="599" t="e">
        <f aca="false">(($G$14*(1+$G$14)^$G$12)/((1+$G$14)^($G$12)-1))*$G$9*(1/(1+$G$14))</f>
        <v>#DIV/0!</v>
      </c>
      <c r="H16" s="599" t="n">
        <f aca="false">G9*G13</f>
        <v>0</v>
      </c>
      <c r="M16" s="220"/>
      <c r="R16" s="600" t="s">
        <v>884</v>
      </c>
      <c r="S16" s="599"/>
      <c r="T16" s="599"/>
      <c r="U16" s="599" t="e">
        <f aca="false">(($G$14*(1+$G$14)^$G$12)/((1+$G$14)^($G$12)-1))*$G$9*(1/(1+$G$14))</f>
        <v>#DIV/0!</v>
      </c>
      <c r="V16" s="599" t="n">
        <f aca="false">U9*U13</f>
        <v>0</v>
      </c>
      <c r="Z16" s="600" t="s">
        <v>884</v>
      </c>
      <c r="AA16" s="599"/>
      <c r="AB16" s="599"/>
      <c r="AC16" s="599" t="e">
        <f aca="false">(($G$14*(1+$G$14)^$G$12)/((1+$G$14)^($G$12)-1))*$G$9*(1/(1+$G$14))</f>
        <v>#DIV/0!</v>
      </c>
      <c r="AD16" s="599" t="n">
        <f aca="false">AC9*AC13</f>
        <v>0</v>
      </c>
      <c r="AH16" s="600" t="s">
        <v>884</v>
      </c>
      <c r="AI16" s="599"/>
      <c r="AJ16" s="599"/>
      <c r="AK16" s="599" t="e">
        <f aca="false">(($G$14*(1+$G$14)^$G$12)/((1+$G$14)^($G$12)-1))*$G$9*(1/(1+$G$14))</f>
        <v>#DIV/0!</v>
      </c>
      <c r="AL16" s="599" t="n">
        <f aca="false">AK9*AK13</f>
        <v>0</v>
      </c>
      <c r="AP16" s="600" t="s">
        <v>884</v>
      </c>
      <c r="AQ16" s="599"/>
      <c r="AR16" s="599"/>
      <c r="AS16" s="599" t="e">
        <f aca="false">(($G$14*(1+$G$14)^$G$12)/((1+$G$14)^($G$12)-1))*$G$9*(1/(1+$G$14))</f>
        <v>#DIV/0!</v>
      </c>
      <c r="AT16" s="599" t="n">
        <f aca="false">AS9*AS13</f>
        <v>0</v>
      </c>
    </row>
    <row r="17" customFormat="false" ht="12" hidden="false" customHeight="false" outlineLevel="0" collapsed="false">
      <c r="B17" s="207"/>
      <c r="C17" s="207"/>
      <c r="D17" s="207"/>
      <c r="E17" s="207"/>
      <c r="F17" s="207"/>
      <c r="G17" s="207"/>
      <c r="H17" s="207"/>
      <c r="I17" s="220"/>
      <c r="J17" s="207"/>
      <c r="K17" s="207"/>
      <c r="L17" s="207"/>
      <c r="M17" s="220"/>
      <c r="N17" s="207"/>
      <c r="P17" s="207"/>
      <c r="Q17" s="207"/>
      <c r="R17" s="207"/>
      <c r="S17" s="207"/>
      <c r="T17" s="207"/>
      <c r="U17" s="207"/>
      <c r="V17" s="207"/>
      <c r="X17" s="207"/>
      <c r="Y17" s="207"/>
      <c r="Z17" s="207"/>
      <c r="AA17" s="207"/>
      <c r="AB17" s="207"/>
      <c r="AC17" s="207"/>
      <c r="AD17" s="207"/>
      <c r="AF17" s="207"/>
      <c r="AG17" s="207"/>
      <c r="AH17" s="207"/>
      <c r="AI17" s="207"/>
      <c r="AJ17" s="207"/>
      <c r="AK17" s="207"/>
      <c r="AL17" s="207"/>
      <c r="AN17" s="207"/>
      <c r="AO17" s="207"/>
      <c r="AP17" s="207"/>
      <c r="AQ17" s="207"/>
      <c r="AR17" s="207"/>
      <c r="AS17" s="207"/>
      <c r="AT17" s="207"/>
    </row>
    <row r="18" customFormat="false" ht="23.25" hidden="false" customHeight="true" outlineLevel="0" collapsed="false">
      <c r="B18" s="228" t="s">
        <v>885</v>
      </c>
      <c r="I18" s="199" t="s">
        <v>393</v>
      </c>
      <c r="J18" s="199"/>
      <c r="K18" s="199"/>
      <c r="L18" s="199"/>
      <c r="M18" s="199"/>
      <c r="N18" s="199"/>
      <c r="O18" s="199"/>
      <c r="P18" s="228" t="s">
        <v>885</v>
      </c>
      <c r="X18" s="228" t="s">
        <v>885</v>
      </c>
      <c r="AF18" s="228" t="s">
        <v>885</v>
      </c>
      <c r="AN18" s="228" t="s">
        <v>885</v>
      </c>
    </row>
    <row r="19" customFormat="false" ht="90" hidden="false" customHeight="true" outlineLevel="0" collapsed="false">
      <c r="B19" s="207"/>
      <c r="C19" s="207"/>
      <c r="D19" s="207"/>
      <c r="E19" s="207"/>
      <c r="F19" s="207"/>
      <c r="G19" s="207"/>
      <c r="H19" s="207"/>
      <c r="I19" s="123"/>
      <c r="J19" s="605" t="n">
        <f aca="false">IF(K20&lt;&gt;"",11,IF(L20&lt;&gt;"",12,IF(M20&lt;&gt;"",13,IF(N20&lt;&gt;"",14,IF(O20&lt;&gt;"",15,"")))))</f>
        <v>11</v>
      </c>
      <c r="K19" s="201" t="s">
        <v>381</v>
      </c>
      <c r="L19" s="201" t="s">
        <v>382</v>
      </c>
      <c r="M19" s="201" t="s">
        <v>383</v>
      </c>
      <c r="N19" s="201" t="s">
        <v>384</v>
      </c>
      <c r="O19" s="201" t="s">
        <v>385</v>
      </c>
      <c r="P19" s="207"/>
      <c r="Q19" s="207"/>
      <c r="R19" s="207"/>
      <c r="S19" s="207"/>
      <c r="T19" s="207"/>
      <c r="U19" s="207"/>
      <c r="V19" s="207"/>
      <c r="X19" s="207"/>
      <c r="Y19" s="207"/>
      <c r="Z19" s="207"/>
      <c r="AA19" s="207"/>
      <c r="AB19" s="207"/>
      <c r="AC19" s="207"/>
      <c r="AD19" s="207"/>
      <c r="AF19" s="207"/>
      <c r="AG19" s="207"/>
      <c r="AH19" s="207"/>
      <c r="AI19" s="207"/>
      <c r="AJ19" s="207"/>
      <c r="AK19" s="207"/>
      <c r="AL19" s="207"/>
      <c r="AN19" s="207"/>
      <c r="AO19" s="207"/>
      <c r="AP19" s="207"/>
      <c r="AQ19" s="207"/>
      <c r="AR19" s="207"/>
      <c r="AS19" s="207"/>
      <c r="AT19" s="207"/>
    </row>
    <row r="20" customFormat="false" ht="15" hidden="false" customHeight="true" outlineLevel="0" collapsed="false">
      <c r="I20" s="204" t="s">
        <v>395</v>
      </c>
      <c r="J20" s="204"/>
      <c r="K20" s="606" t="n">
        <f aca="false">'BP Investimenti'!G71</f>
        <v>0</v>
      </c>
      <c r="L20" s="606" t="n">
        <f aca="false">'BP Investimenti'!H71</f>
        <v>0</v>
      </c>
      <c r="M20" s="606" t="n">
        <f aca="false">'BP Investimenti'!I71</f>
        <v>0</v>
      </c>
      <c r="N20" s="606" t="n">
        <f aca="false">'BP Investimenti'!J71</f>
        <v>0</v>
      </c>
      <c r="O20" s="606" t="n">
        <f aca="false">'BP Investimenti'!K71</f>
        <v>0</v>
      </c>
    </row>
    <row r="21" customFormat="false" ht="12.75" hidden="false" customHeight="true" outlineLevel="0" collapsed="false">
      <c r="B21" s="607" t="s">
        <v>886</v>
      </c>
      <c r="C21" s="598" t="s">
        <v>887</v>
      </c>
      <c r="D21" s="598" t="s">
        <v>888</v>
      </c>
      <c r="E21" s="598" t="s">
        <v>889</v>
      </c>
      <c r="F21" s="598" t="s">
        <v>890</v>
      </c>
      <c r="G21" s="598" t="s">
        <v>890</v>
      </c>
      <c r="H21" s="598" t="s">
        <v>891</v>
      </c>
      <c r="I21" s="204" t="s">
        <v>397</v>
      </c>
      <c r="J21" s="204"/>
      <c r="K21" s="122" t="e">
        <f aca="false" t="array" ref="K21:K21">IF($J$19="","",IF(11&lt;$J$19,"",INDEX($G$41:$L$41,1,11-$J$19+1)))</f>
        <v>#DIV/0!</v>
      </c>
      <c r="L21" s="122" t="e">
        <f aca="false" t="array" ref="L21:L21">IF($J$19="","",IF(12&lt;$J$19,"",INDEX($G$41:$L$41,1,12-$J$19+1)))</f>
        <v>#DIV/0!</v>
      </c>
      <c r="M21" s="122" t="e">
        <f aca="false" t="array" ref="M21:M21">IF($J$19="","",IF(13&lt;$J$19,"",INDEX($G$41:$L$41,1,13-$J$19+1)))</f>
        <v>#DIV/0!</v>
      </c>
      <c r="N21" s="122" t="e">
        <f aca="false" t="array" ref="N21:N21">IF($J$19="","",IF(14&lt;$J$19,"",INDEX($G$41:$L$41,1,14-$J$19+1)))</f>
        <v>#DIV/0!</v>
      </c>
      <c r="O21" s="122" t="e">
        <f aca="false" t="array" ref="O21:O21">IF($J$19="","",IF(15&lt;$J$19,"",INDEX($G$41:$L$41,1,15-$J$19+1)))</f>
        <v>#DIV/0!</v>
      </c>
      <c r="P21" s="607" t="s">
        <v>886</v>
      </c>
      <c r="Q21" s="598" t="s">
        <v>887</v>
      </c>
      <c r="R21" s="598" t="s">
        <v>888</v>
      </c>
      <c r="S21" s="598" t="s">
        <v>889</v>
      </c>
      <c r="T21" s="598" t="s">
        <v>890</v>
      </c>
      <c r="U21" s="598" t="s">
        <v>890</v>
      </c>
      <c r="V21" s="598" t="s">
        <v>891</v>
      </c>
      <c r="X21" s="607" t="s">
        <v>886</v>
      </c>
      <c r="Y21" s="598" t="s">
        <v>887</v>
      </c>
      <c r="Z21" s="598" t="s">
        <v>888</v>
      </c>
      <c r="AA21" s="598" t="s">
        <v>889</v>
      </c>
      <c r="AB21" s="598" t="s">
        <v>890</v>
      </c>
      <c r="AC21" s="598" t="s">
        <v>890</v>
      </c>
      <c r="AD21" s="598" t="s">
        <v>891</v>
      </c>
      <c r="AF21" s="607" t="s">
        <v>886</v>
      </c>
      <c r="AG21" s="598" t="s">
        <v>887</v>
      </c>
      <c r="AH21" s="598" t="s">
        <v>888</v>
      </c>
      <c r="AI21" s="598" t="s">
        <v>889</v>
      </c>
      <c r="AJ21" s="598" t="s">
        <v>890</v>
      </c>
      <c r="AK21" s="598" t="s">
        <v>890</v>
      </c>
      <c r="AL21" s="598" t="s">
        <v>891</v>
      </c>
      <c r="AN21" s="607" t="s">
        <v>886</v>
      </c>
      <c r="AO21" s="598" t="s">
        <v>887</v>
      </c>
      <c r="AP21" s="598" t="s">
        <v>888</v>
      </c>
      <c r="AQ21" s="598" t="s">
        <v>889</v>
      </c>
      <c r="AR21" s="598" t="s">
        <v>890</v>
      </c>
      <c r="AS21" s="598" t="s">
        <v>890</v>
      </c>
      <c r="AT21" s="598" t="s">
        <v>891</v>
      </c>
    </row>
    <row r="22" customFormat="false" ht="12.75" hidden="false" customHeight="true" outlineLevel="0" collapsed="false">
      <c r="B22" s="607" t="s">
        <v>892</v>
      </c>
      <c r="C22" s="598" t="s">
        <v>893</v>
      </c>
      <c r="D22" s="598" t="s">
        <v>894</v>
      </c>
      <c r="E22" s="598" t="s">
        <v>895</v>
      </c>
      <c r="F22" s="598" t="s">
        <v>896</v>
      </c>
      <c r="G22" s="598" t="s">
        <v>897</v>
      </c>
      <c r="H22" s="598" t="s">
        <v>898</v>
      </c>
      <c r="I22" s="204" t="s">
        <v>399</v>
      </c>
      <c r="J22" s="204"/>
      <c r="K22" s="122" t="n">
        <f aca="false" t="array" ref="K22:K22">IF($J$19="","",IF(11&lt;$J$19,"",INDEX($G$40:$L$40,1,11-$J$19+1)))</f>
        <v>0</v>
      </c>
      <c r="L22" s="122" t="e">
        <f aca="false" t="array" ref="L22:L22">IF($J$19="","",IF(12&lt;$J$19,"",INDEX($G$40:$L$40,1,12-$J$19+1)))</f>
        <v>#DIV/0!</v>
      </c>
      <c r="M22" s="122" t="e">
        <f aca="false" t="array" ref="M22:M22">IF($J$19="","",IF(13&lt;$J$19,"",INDEX($G$40:$L$40,1,13-$J$19+1)))</f>
        <v>#DIV/0!</v>
      </c>
      <c r="N22" s="122" t="e">
        <f aca="false" t="array" ref="N22:N22">IF($J$19="","",IF(14&lt;$J$19,"",INDEX($G$40:$L$40,1,14-$J$19+1)))</f>
        <v>#DIV/0!</v>
      </c>
      <c r="O22" s="122" t="e">
        <f aca="false" t="array" ref="O22:O22">IF($J$19="","",IF(15&lt;$J$19,"",INDEX($G$40:$L$40,1,15-$J$19+1)))</f>
        <v>#DIV/0!</v>
      </c>
      <c r="P22" s="607" t="s">
        <v>892</v>
      </c>
      <c r="Q22" s="598" t="s">
        <v>893</v>
      </c>
      <c r="R22" s="598" t="s">
        <v>894</v>
      </c>
      <c r="S22" s="598" t="s">
        <v>895</v>
      </c>
      <c r="T22" s="598" t="s">
        <v>896</v>
      </c>
      <c r="U22" s="598" t="s">
        <v>897</v>
      </c>
      <c r="V22" s="598" t="s">
        <v>898</v>
      </c>
      <c r="X22" s="607" t="s">
        <v>892</v>
      </c>
      <c r="Y22" s="598" t="s">
        <v>893</v>
      </c>
      <c r="Z22" s="598" t="s">
        <v>894</v>
      </c>
      <c r="AA22" s="598" t="s">
        <v>895</v>
      </c>
      <c r="AB22" s="598" t="s">
        <v>896</v>
      </c>
      <c r="AC22" s="598" t="s">
        <v>897</v>
      </c>
      <c r="AD22" s="598" t="s">
        <v>898</v>
      </c>
      <c r="AF22" s="607" t="s">
        <v>892</v>
      </c>
      <c r="AG22" s="598" t="s">
        <v>893</v>
      </c>
      <c r="AH22" s="598" t="s">
        <v>894</v>
      </c>
      <c r="AI22" s="598" t="s">
        <v>895</v>
      </c>
      <c r="AJ22" s="598" t="s">
        <v>896</v>
      </c>
      <c r="AK22" s="598" t="s">
        <v>897</v>
      </c>
      <c r="AL22" s="598" t="s">
        <v>898</v>
      </c>
      <c r="AN22" s="607" t="s">
        <v>892</v>
      </c>
      <c r="AO22" s="598" t="s">
        <v>893</v>
      </c>
      <c r="AP22" s="598" t="s">
        <v>894</v>
      </c>
      <c r="AQ22" s="598" t="s">
        <v>895</v>
      </c>
      <c r="AR22" s="598" t="s">
        <v>896</v>
      </c>
      <c r="AS22" s="598" t="s">
        <v>897</v>
      </c>
      <c r="AT22" s="598" t="s">
        <v>898</v>
      </c>
    </row>
    <row r="23" customFormat="false" ht="15" hidden="false" customHeight="true" outlineLevel="0" collapsed="false">
      <c r="B23" s="597" t="n">
        <v>1</v>
      </c>
      <c r="C23" s="608" t="n">
        <f aca="false">DATE(88,1,1)</f>
        <v>32143</v>
      </c>
      <c r="D23" s="609" t="n">
        <f aca="false">$G$14</f>
        <v>0</v>
      </c>
      <c r="E23" s="597" t="e">
        <f aca="false">IF(G8=0,G16,G15)</f>
        <v>#DIV/0!</v>
      </c>
      <c r="F23" s="597" t="n">
        <f aca="false">IF(G8=0,0,D23*G9)</f>
        <v>0</v>
      </c>
      <c r="G23" s="597" t="e">
        <f aca="false">IF(G8=0,E23,E23-F23)</f>
        <v>#DIV/0!</v>
      </c>
      <c r="H23" s="597" t="e">
        <f aca="false">G9-G23</f>
        <v>#DIV/0!</v>
      </c>
      <c r="I23" s="204" t="s">
        <v>401</v>
      </c>
      <c r="J23" s="204"/>
      <c r="K23" s="610"/>
      <c r="L23" s="610"/>
      <c r="M23" s="611"/>
      <c r="N23" s="610"/>
      <c r="O23" s="611"/>
      <c r="P23" s="597" t="n">
        <f aca="false">U12</f>
        <v>0</v>
      </c>
      <c r="Q23" s="608" t="n">
        <f aca="false">DATE(88,1,1)</f>
        <v>32143</v>
      </c>
      <c r="R23" s="609" t="n">
        <f aca="false">$G$14</f>
        <v>0</v>
      </c>
      <c r="S23" s="597" t="e">
        <f aca="false">IF(U8=0,U16,U15)</f>
        <v>#DIV/0!</v>
      </c>
      <c r="T23" s="597" t="n">
        <f aca="false">IF(U8=0,0,R23*U9)</f>
        <v>0</v>
      </c>
      <c r="U23" s="597" t="e">
        <f aca="false">IF(U8=0,S23,S23-T23)</f>
        <v>#DIV/0!</v>
      </c>
      <c r="V23" s="597" t="e">
        <f aca="false">U9-U23</f>
        <v>#DIV/0!</v>
      </c>
      <c r="X23" s="597" t="n">
        <f aca="false">AC12</f>
        <v>0</v>
      </c>
      <c r="Y23" s="608" t="n">
        <f aca="false">DATE(88,1,1)</f>
        <v>32143</v>
      </c>
      <c r="Z23" s="609" t="n">
        <f aca="false">$G$14</f>
        <v>0</v>
      </c>
      <c r="AA23" s="597" t="e">
        <f aca="false">IF(AC8=0,AC16,AC15)</f>
        <v>#DIV/0!</v>
      </c>
      <c r="AB23" s="597" t="n">
        <f aca="false">IF(AC8=0,0,Z23*AC9)</f>
        <v>0</v>
      </c>
      <c r="AC23" s="597" t="e">
        <f aca="false">IF(AC8=0,AA23,AA23-AB23)</f>
        <v>#DIV/0!</v>
      </c>
      <c r="AD23" s="597" t="e">
        <f aca="false">AC9-AC23</f>
        <v>#DIV/0!</v>
      </c>
      <c r="AF23" s="597" t="n">
        <f aca="false">AK12</f>
        <v>0</v>
      </c>
      <c r="AG23" s="608" t="n">
        <f aca="false">DATE(88,1,1)</f>
        <v>32143</v>
      </c>
      <c r="AH23" s="609" t="n">
        <f aca="false">$G$14</f>
        <v>0</v>
      </c>
      <c r="AI23" s="597" t="e">
        <f aca="false">IF(AK8=0,AK16,AK15)</f>
        <v>#DIV/0!</v>
      </c>
      <c r="AJ23" s="597" t="n">
        <f aca="false">IF(AK8=0,0,AH23*AK9)</f>
        <v>0</v>
      </c>
      <c r="AK23" s="597" t="e">
        <f aca="false">IF(AK8=0,AI23,AI23-AJ23)</f>
        <v>#DIV/0!</v>
      </c>
      <c r="AL23" s="597" t="e">
        <f aca="false">AK9-AK23</f>
        <v>#DIV/0!</v>
      </c>
      <c r="AN23" s="597" t="n">
        <f aca="false">AS12</f>
        <v>0</v>
      </c>
      <c r="AO23" s="608" t="n">
        <f aca="false">DATE(88,1,1)</f>
        <v>32143</v>
      </c>
      <c r="AP23" s="609" t="n">
        <f aca="false">$G$14</f>
        <v>0</v>
      </c>
      <c r="AQ23" s="597" t="e">
        <f aca="false">IF(AS8=0,AS16,AS15)</f>
        <v>#DIV/0!</v>
      </c>
      <c r="AR23" s="597" t="n">
        <f aca="false">IF(AS8=0,0,AP23*AS9)</f>
        <v>0</v>
      </c>
      <c r="AS23" s="597" t="e">
        <f aca="false">IF(AS8=0,AQ23,AQ23-AR23)</f>
        <v>#DIV/0!</v>
      </c>
      <c r="AT23" s="597" t="e">
        <f aca="false">AS9-AS23</f>
        <v>#DIV/0!</v>
      </c>
    </row>
    <row r="24" customFormat="false" ht="15" hidden="false" customHeight="true" outlineLevel="0" collapsed="false">
      <c r="B24" s="597" t="n">
        <v>2</v>
      </c>
      <c r="C24" s="608" t="n">
        <f aca="false">C23+31</f>
        <v>32174</v>
      </c>
      <c r="D24" s="609" t="n">
        <f aca="false">D23</f>
        <v>0</v>
      </c>
      <c r="E24" s="597" t="e">
        <f aca="false">IF(D24=D23,IF(H23&lt;E23,H23*(1+D24),E23),H23*(D24*(1+D24)^B24)/((1+D24)^(B24)-1))</f>
        <v>#DIV/0!</v>
      </c>
      <c r="F24" s="597" t="e">
        <f aca="false">H23*D24</f>
        <v>#DIV/0!</v>
      </c>
      <c r="G24" s="597" t="e">
        <f aca="false">IF(H23&lt;1,0,E24-F24)</f>
        <v>#DIV/0!</v>
      </c>
      <c r="H24" s="597" t="e">
        <f aca="false">H23-G24</f>
        <v>#DIV/0!</v>
      </c>
      <c r="I24" s="204" t="s">
        <v>402</v>
      </c>
      <c r="J24" s="204"/>
      <c r="K24" s="611"/>
      <c r="L24" s="610"/>
      <c r="M24" s="611"/>
      <c r="N24" s="610"/>
      <c r="O24" s="611"/>
      <c r="P24" s="597" t="n">
        <f aca="false">P23-1</f>
        <v>-1</v>
      </c>
      <c r="Q24" s="608" t="n">
        <f aca="false">Q23+31</f>
        <v>32174</v>
      </c>
      <c r="R24" s="609" t="n">
        <f aca="false">R23</f>
        <v>0</v>
      </c>
      <c r="S24" s="597" t="e">
        <f aca="false">IF(R24=R23,IF(V23&lt;S23,V23*(1+R24),S23),V23*(R24*(1+R24)^P24)/((1+R24)^(P24)-1))</f>
        <v>#DIV/0!</v>
      </c>
      <c r="T24" s="597" t="e">
        <f aca="false">V23*R24</f>
        <v>#DIV/0!</v>
      </c>
      <c r="U24" s="597" t="e">
        <f aca="false">IF(V23&lt;1,0,S24-T24)</f>
        <v>#DIV/0!</v>
      </c>
      <c r="V24" s="597" t="e">
        <f aca="false">V23-U24</f>
        <v>#DIV/0!</v>
      </c>
      <c r="X24" s="597" t="n">
        <f aca="false">X23-1</f>
        <v>-1</v>
      </c>
      <c r="Y24" s="608" t="n">
        <f aca="false">Y23+31</f>
        <v>32174</v>
      </c>
      <c r="Z24" s="609" t="n">
        <f aca="false">Z23</f>
        <v>0</v>
      </c>
      <c r="AA24" s="597" t="e">
        <f aca="false">IF(Z24=Z23,IF(AD23&lt;AA23,AD23*(1+Z24),AA23),AD23*(Z24*(1+Z24)^X24)/((1+Z24)^(X24)-1))</f>
        <v>#DIV/0!</v>
      </c>
      <c r="AB24" s="597" t="e">
        <f aca="false">AD23*Z24</f>
        <v>#DIV/0!</v>
      </c>
      <c r="AC24" s="597" t="e">
        <f aca="false">IF(AD23&lt;1,0,AA24-AB24)</f>
        <v>#DIV/0!</v>
      </c>
      <c r="AD24" s="597" t="e">
        <f aca="false">AD23-AC24</f>
        <v>#DIV/0!</v>
      </c>
      <c r="AF24" s="597" t="n">
        <f aca="false">AF23-1</f>
        <v>-1</v>
      </c>
      <c r="AG24" s="608" t="n">
        <f aca="false">AG23+31</f>
        <v>32174</v>
      </c>
      <c r="AH24" s="609" t="n">
        <f aca="false">AH23</f>
        <v>0</v>
      </c>
      <c r="AI24" s="597" t="e">
        <f aca="false">IF(AH24=AH23,IF(AL23&lt;AI23,AL23*(1+AH24),AI23),AL23*(AH24*(1+AH24)^AF24)/((1+AH24)^(AF24)-1))</f>
        <v>#DIV/0!</v>
      </c>
      <c r="AJ24" s="597" t="e">
        <f aca="false">AL23*AH24</f>
        <v>#DIV/0!</v>
      </c>
      <c r="AK24" s="597" t="e">
        <f aca="false">IF(AL23&lt;1,0,AI24-AJ24)</f>
        <v>#DIV/0!</v>
      </c>
      <c r="AL24" s="597" t="e">
        <f aca="false">AL23-AK24</f>
        <v>#DIV/0!</v>
      </c>
      <c r="AN24" s="597" t="n">
        <f aca="false">AN23-1</f>
        <v>-1</v>
      </c>
      <c r="AO24" s="608" t="n">
        <f aca="false">AO23+31</f>
        <v>32174</v>
      </c>
      <c r="AP24" s="609" t="n">
        <f aca="false">AP23</f>
        <v>0</v>
      </c>
      <c r="AQ24" s="597" t="e">
        <f aca="false">IF(AP24=AP23,IF(AT23&lt;AQ23,AT23*(1+AP24),AQ23),AT23*(AP24*(1+AP24)^AN24)/((1+AP24)^(AN24)-1))</f>
        <v>#DIV/0!</v>
      </c>
      <c r="AR24" s="597" t="e">
        <f aca="false">AT23*AP24</f>
        <v>#DIV/0!</v>
      </c>
      <c r="AS24" s="597" t="e">
        <f aca="false">IF(AT23&lt;1,0,AQ24-AR24)</f>
        <v>#DIV/0!</v>
      </c>
      <c r="AT24" s="597" t="e">
        <f aca="false">AT23-AS24</f>
        <v>#DIV/0!</v>
      </c>
    </row>
    <row r="25" customFormat="false" ht="15" hidden="false" customHeight="true" outlineLevel="0" collapsed="false">
      <c r="B25" s="597" t="n">
        <v>3</v>
      </c>
      <c r="C25" s="608" t="n">
        <f aca="false">C2</f>
        <v>0</v>
      </c>
      <c r="D25" s="609" t="n">
        <f aca="false">D24</f>
        <v>0</v>
      </c>
      <c r="E25" s="597" t="e">
        <f aca="false">IF(D25=D24,IF(H24&lt;E24,H24*(1+D25),E24),H24*(D25*(1+D25)^B25)/((1+D25)^(B25)-1))</f>
        <v>#DIV/0!</v>
      </c>
      <c r="F25" s="597" t="e">
        <f aca="false">H24*D25</f>
        <v>#DIV/0!</v>
      </c>
      <c r="G25" s="597" t="e">
        <f aca="false">IF(H24&lt;1,0,E25-F25)</f>
        <v>#DIV/0!</v>
      </c>
      <c r="H25" s="597" t="e">
        <f aca="false">H24-G25</f>
        <v>#DIV/0!</v>
      </c>
      <c r="I25" s="204" t="s">
        <v>404</v>
      </c>
      <c r="J25" s="204"/>
      <c r="K25" s="611"/>
      <c r="L25" s="610"/>
      <c r="M25" s="611"/>
      <c r="N25" s="610"/>
      <c r="O25" s="611"/>
      <c r="P25" s="597" t="n">
        <f aca="false">P24-1</f>
        <v>-2</v>
      </c>
      <c r="Q25" s="608" t="n">
        <f aca="false">Q2</f>
        <v>0</v>
      </c>
      <c r="R25" s="609" t="n">
        <f aca="false">R24</f>
        <v>0</v>
      </c>
      <c r="S25" s="597" t="e">
        <f aca="false">IF(R25=R24,IF(V24&lt;S24,V24*(1+R25),S24),V24*(R25*(1+R25)^P25)/((1+R25)^(P25)-1))</f>
        <v>#DIV/0!</v>
      </c>
      <c r="T25" s="597" t="e">
        <f aca="false">V24*R25</f>
        <v>#DIV/0!</v>
      </c>
      <c r="U25" s="597" t="e">
        <f aca="false">IF(V24&lt;1,0,S25-T25)</f>
        <v>#DIV/0!</v>
      </c>
      <c r="V25" s="597" t="e">
        <f aca="false">V24-U25</f>
        <v>#DIV/0!</v>
      </c>
      <c r="X25" s="597" t="n">
        <f aca="false">X24-1</f>
        <v>-2</v>
      </c>
      <c r="Y25" s="608" t="n">
        <f aca="false">Y2</f>
        <v>0</v>
      </c>
      <c r="Z25" s="609" t="n">
        <f aca="false">Z24</f>
        <v>0</v>
      </c>
      <c r="AA25" s="597" t="e">
        <f aca="false">IF(Z25=Z24,IF(AD24&lt;AA24,AD24*(1+Z25),AA24),AD24*(Z25*(1+Z25)^X25)/((1+Z25)^(X25)-1))</f>
        <v>#DIV/0!</v>
      </c>
      <c r="AB25" s="597" t="e">
        <f aca="false">AD24*Z25</f>
        <v>#DIV/0!</v>
      </c>
      <c r="AC25" s="597" t="e">
        <f aca="false">IF(AD24&lt;1,0,AA25-AB25)</f>
        <v>#DIV/0!</v>
      </c>
      <c r="AD25" s="597" t="e">
        <f aca="false">AD24-AC25</f>
        <v>#DIV/0!</v>
      </c>
      <c r="AF25" s="597" t="n">
        <f aca="false">AF24-1</f>
        <v>-2</v>
      </c>
      <c r="AG25" s="608" t="n">
        <f aca="false">AG2</f>
        <v>0</v>
      </c>
      <c r="AH25" s="609" t="n">
        <f aca="false">AH24</f>
        <v>0</v>
      </c>
      <c r="AI25" s="597" t="e">
        <f aca="false">IF(AH25=AH24,IF(AL24&lt;AI24,AL24*(1+AH25),AI24),AL24*(AH25*(1+AH25)^AF25)/((1+AH25)^(AF25)-1))</f>
        <v>#DIV/0!</v>
      </c>
      <c r="AJ25" s="597" t="e">
        <f aca="false">AL24*AH25</f>
        <v>#DIV/0!</v>
      </c>
      <c r="AK25" s="597" t="e">
        <f aca="false">IF(AL24&lt;1,0,AI25-AJ25)</f>
        <v>#DIV/0!</v>
      </c>
      <c r="AL25" s="597" t="e">
        <f aca="false">AL24-AK25</f>
        <v>#DIV/0!</v>
      </c>
      <c r="AN25" s="597" t="n">
        <f aca="false">AN24-1</f>
        <v>-2</v>
      </c>
      <c r="AO25" s="608" t="n">
        <f aca="false">AO2</f>
        <v>0</v>
      </c>
      <c r="AP25" s="609" t="n">
        <f aca="false">AP24</f>
        <v>0</v>
      </c>
      <c r="AQ25" s="597" t="e">
        <f aca="false">IF(AP25=AP24,IF(AT24&lt;AQ24,AT24*(1+AP25),AQ24),AT24*(AP25*(1+AP25)^AN25)/((1+AP25)^(AN25)-1))</f>
        <v>#DIV/0!</v>
      </c>
      <c r="AR25" s="597" t="e">
        <f aca="false">AT24*AP25</f>
        <v>#DIV/0!</v>
      </c>
      <c r="AS25" s="597" t="e">
        <f aca="false">IF(AT24&lt;1,0,AQ25-AR25)</f>
        <v>#DIV/0!</v>
      </c>
      <c r="AT25" s="597" t="e">
        <f aca="false">AT24-AS25</f>
        <v>#DIV/0!</v>
      </c>
    </row>
    <row r="26" customFormat="false" ht="15" hidden="false" customHeight="true" outlineLevel="0" collapsed="false">
      <c r="B26" s="597" t="n">
        <v>4</v>
      </c>
      <c r="C26" s="608" t="n">
        <f aca="false">C25+31</f>
        <v>31</v>
      </c>
      <c r="D26" s="609" t="n">
        <f aca="false">D25</f>
        <v>0</v>
      </c>
      <c r="E26" s="597" t="e">
        <f aca="false">IF(D26=D25,IF(H25&lt;E25,H25*(1+D26),E25),H25*(D26*(1+D26)^B26)/((1+D26)^(B26)-1))</f>
        <v>#DIV/0!</v>
      </c>
      <c r="F26" s="597" t="e">
        <f aca="false">H25*D26</f>
        <v>#DIV/0!</v>
      </c>
      <c r="G26" s="597" t="e">
        <f aca="false">IF(H25&lt;1,0,E26-F26)</f>
        <v>#DIV/0!</v>
      </c>
      <c r="H26" s="597" t="e">
        <f aca="false">H25-G26</f>
        <v>#DIV/0!</v>
      </c>
      <c r="I26" s="204" t="s">
        <v>899</v>
      </c>
      <c r="J26" s="204"/>
      <c r="K26" s="611"/>
      <c r="L26" s="610"/>
      <c r="M26" s="611"/>
      <c r="N26" s="610"/>
      <c r="O26" s="611"/>
      <c r="P26" s="597" t="n">
        <f aca="false">P25-1</f>
        <v>-3</v>
      </c>
      <c r="Q26" s="608" t="n">
        <f aca="false">Q25+31</f>
        <v>31</v>
      </c>
      <c r="R26" s="609" t="n">
        <f aca="false">R25</f>
        <v>0</v>
      </c>
      <c r="S26" s="597" t="e">
        <f aca="false">IF(R26=R25,IF(V25&lt;S25,V25*(1+R26),S25),V25*(R26*(1+R26)^P26)/((1+R26)^(P26)-1))</f>
        <v>#DIV/0!</v>
      </c>
      <c r="T26" s="597" t="e">
        <f aca="false">V25*R26</f>
        <v>#DIV/0!</v>
      </c>
      <c r="U26" s="597" t="e">
        <f aca="false">IF(V25&lt;1,0,S26-T26)</f>
        <v>#DIV/0!</v>
      </c>
      <c r="V26" s="597" t="e">
        <f aca="false">V25-U26</f>
        <v>#DIV/0!</v>
      </c>
      <c r="X26" s="597" t="n">
        <f aca="false">X25-1</f>
        <v>-3</v>
      </c>
      <c r="Y26" s="608" t="n">
        <f aca="false">Y25+31</f>
        <v>31</v>
      </c>
      <c r="Z26" s="609" t="n">
        <f aca="false">Z25</f>
        <v>0</v>
      </c>
      <c r="AA26" s="597" t="e">
        <f aca="false">IF(Z26=Z25,IF(AD25&lt;AA25,AD25*(1+Z26),AA25),AD25*(Z26*(1+Z26)^X26)/((1+Z26)^(X26)-1))</f>
        <v>#DIV/0!</v>
      </c>
      <c r="AB26" s="597" t="e">
        <f aca="false">AD25*Z26</f>
        <v>#DIV/0!</v>
      </c>
      <c r="AC26" s="597" t="e">
        <f aca="false">IF(AD25&lt;1,0,AA26-AB26)</f>
        <v>#DIV/0!</v>
      </c>
      <c r="AD26" s="597" t="e">
        <f aca="false">AD25-AC26</f>
        <v>#DIV/0!</v>
      </c>
      <c r="AF26" s="597" t="n">
        <f aca="false">AF25-1</f>
        <v>-3</v>
      </c>
      <c r="AG26" s="608" t="n">
        <f aca="false">AG25+31</f>
        <v>31</v>
      </c>
      <c r="AH26" s="609" t="n">
        <f aca="false">AH25</f>
        <v>0</v>
      </c>
      <c r="AI26" s="597" t="e">
        <f aca="false">IF(AH26=AH25,IF(AL25&lt;AI25,AL25*(1+AH26),AI25),AL25*(AH26*(1+AH26)^AF26)/((1+AH26)^(AF26)-1))</f>
        <v>#DIV/0!</v>
      </c>
      <c r="AJ26" s="597" t="e">
        <f aca="false">AL25*AH26</f>
        <v>#DIV/0!</v>
      </c>
      <c r="AK26" s="597" t="e">
        <f aca="false">IF(AL25&lt;1,0,AI26-AJ26)</f>
        <v>#DIV/0!</v>
      </c>
      <c r="AL26" s="597" t="e">
        <f aca="false">AL25-AK26</f>
        <v>#DIV/0!</v>
      </c>
      <c r="AN26" s="597" t="n">
        <f aca="false">AN25-1</f>
        <v>-3</v>
      </c>
      <c r="AO26" s="608" t="n">
        <f aca="false">AO25+31</f>
        <v>31</v>
      </c>
      <c r="AP26" s="609" t="n">
        <f aca="false">AP25</f>
        <v>0</v>
      </c>
      <c r="AQ26" s="597" t="e">
        <f aca="false">IF(AP26=AP25,IF(AT25&lt;AQ25,AT25*(1+AP26),AQ25),AT25*(AP26*(1+AP26)^AN26)/((1+AP26)^(AN26)-1))</f>
        <v>#DIV/0!</v>
      </c>
      <c r="AR26" s="597" t="e">
        <f aca="false">AT25*AP26</f>
        <v>#DIV/0!</v>
      </c>
      <c r="AS26" s="597" t="e">
        <f aca="false">IF(AT25&lt;1,0,AQ26-AR26)</f>
        <v>#DIV/0!</v>
      </c>
      <c r="AT26" s="597" t="e">
        <f aca="false">AT25-AS26</f>
        <v>#DIV/0!</v>
      </c>
    </row>
    <row r="27" customFormat="false" ht="13.8" hidden="false" customHeight="true" outlineLevel="0" collapsed="false">
      <c r="B27" s="597" t="n">
        <v>5</v>
      </c>
      <c r="C27" s="608" t="n">
        <f aca="false">C26+30</f>
        <v>61</v>
      </c>
      <c r="D27" s="609" t="n">
        <f aca="false">D26</f>
        <v>0</v>
      </c>
      <c r="E27" s="597" t="e">
        <f aca="false">IF(D27=D26,IF(H26&lt;E26,H26*(1+D27),E26),H26*(D27*(1+D27)^B27)/((1+D27)^(B27)-1))</f>
        <v>#DIV/0!</v>
      </c>
      <c r="F27" s="597" t="e">
        <f aca="false">H26*D27</f>
        <v>#DIV/0!</v>
      </c>
      <c r="G27" s="597" t="e">
        <f aca="false">IF(H26&lt;1,0,E27-F27)</f>
        <v>#DIV/0!</v>
      </c>
      <c r="H27" s="597" t="e">
        <f aca="false">H26-G27</f>
        <v>#DIV/0!</v>
      </c>
      <c r="I27" s="218" t="s">
        <v>100</v>
      </c>
      <c r="J27" s="218"/>
      <c r="K27" s="218" t="e">
        <f aca="false">SUM(K20:K26)</f>
        <v>#DIV/0!</v>
      </c>
      <c r="L27" s="218" t="e">
        <f aca="false">SUM(L20:L26)</f>
        <v>#DIV/0!</v>
      </c>
      <c r="M27" s="218" t="e">
        <f aca="false">SUM(M20:M26)</f>
        <v>#DIV/0!</v>
      </c>
      <c r="N27" s="218" t="e">
        <f aca="false">SUM(N20:N26)</f>
        <v>#DIV/0!</v>
      </c>
      <c r="O27" s="218" t="e">
        <f aca="false">SUM(O20:O26)</f>
        <v>#DIV/0!</v>
      </c>
      <c r="P27" s="597" t="n">
        <f aca="false">P26-1</f>
        <v>-4</v>
      </c>
      <c r="Q27" s="608" t="n">
        <f aca="false">Q26+30</f>
        <v>61</v>
      </c>
      <c r="R27" s="609" t="n">
        <f aca="false">R26</f>
        <v>0</v>
      </c>
      <c r="S27" s="597" t="e">
        <f aca="false">IF(R27=R26,IF(V26&lt;S26,V26*(1+R27),S26),V26*(R27*(1+R27)^P27)/((1+R27)^(P27)-1))</f>
        <v>#DIV/0!</v>
      </c>
      <c r="T27" s="597" t="e">
        <f aca="false">V26*R27</f>
        <v>#DIV/0!</v>
      </c>
      <c r="U27" s="597" t="e">
        <f aca="false">IF(V26&lt;1,0,S27-T27)</f>
        <v>#DIV/0!</v>
      </c>
      <c r="V27" s="597" t="e">
        <f aca="false">V26-U27</f>
        <v>#DIV/0!</v>
      </c>
      <c r="X27" s="597" t="n">
        <f aca="false">X26-1</f>
        <v>-4</v>
      </c>
      <c r="Y27" s="608" t="n">
        <f aca="false">Y26+30</f>
        <v>61</v>
      </c>
      <c r="Z27" s="609" t="n">
        <f aca="false">Z26</f>
        <v>0</v>
      </c>
      <c r="AA27" s="597" t="e">
        <f aca="false">IF(Z27=Z26,IF(AD26&lt;AA26,AD26*(1+Z27),AA26),AD26*(Z27*(1+Z27)^X27)/((1+Z27)^(X27)-1))</f>
        <v>#DIV/0!</v>
      </c>
      <c r="AB27" s="597" t="e">
        <f aca="false">AD26*Z27</f>
        <v>#DIV/0!</v>
      </c>
      <c r="AC27" s="597" t="e">
        <f aca="false">IF(AD26&lt;1,0,AA27-AB27)</f>
        <v>#DIV/0!</v>
      </c>
      <c r="AD27" s="597" t="e">
        <f aca="false">AD26-AC27</f>
        <v>#DIV/0!</v>
      </c>
      <c r="AF27" s="597" t="n">
        <f aca="false">AF26-1</f>
        <v>-4</v>
      </c>
      <c r="AG27" s="608" t="n">
        <f aca="false">AG26+30</f>
        <v>61</v>
      </c>
      <c r="AH27" s="609" t="n">
        <f aca="false">AH26</f>
        <v>0</v>
      </c>
      <c r="AI27" s="597" t="e">
        <f aca="false">IF(AH27=AH26,IF(AL26&lt;AI26,AL26*(1+AH27),AI26),AL26*(AH27*(1+AH27)^AF27)/((1+AH27)^(AF27)-1))</f>
        <v>#DIV/0!</v>
      </c>
      <c r="AJ27" s="597" t="e">
        <f aca="false">AL26*AH27</f>
        <v>#DIV/0!</v>
      </c>
      <c r="AK27" s="597" t="e">
        <f aca="false">IF(AL26&lt;1,0,AI27-AJ27)</f>
        <v>#DIV/0!</v>
      </c>
      <c r="AL27" s="597" t="e">
        <f aca="false">AL26-AK27</f>
        <v>#DIV/0!</v>
      </c>
      <c r="AN27" s="597" t="n">
        <f aca="false">AN26-1</f>
        <v>-4</v>
      </c>
      <c r="AO27" s="608" t="n">
        <f aca="false">AO26+30</f>
        <v>61</v>
      </c>
      <c r="AP27" s="609" t="n">
        <f aca="false">AP26</f>
        <v>0</v>
      </c>
      <c r="AQ27" s="597" t="e">
        <f aca="false">IF(AP27=AP26,IF(AT26&lt;AQ26,AT26*(1+AP27),AQ26),AT26*(AP27*(1+AP27)^AN27)/((1+AP27)^(AN27)-1))</f>
        <v>#DIV/0!</v>
      </c>
      <c r="AR27" s="597" t="e">
        <f aca="false">AT26*AP27</f>
        <v>#DIV/0!</v>
      </c>
      <c r="AS27" s="597" t="e">
        <f aca="false">IF(AT26&lt;1,0,AQ27-AR27)</f>
        <v>#DIV/0!</v>
      </c>
      <c r="AT27" s="597" t="e">
        <f aca="false">AT26-AS27</f>
        <v>#DIV/0!</v>
      </c>
    </row>
    <row r="28" customFormat="false" ht="12" hidden="false" customHeight="false" outlineLevel="0" collapsed="false">
      <c r="B28" s="597" t="n">
        <v>6</v>
      </c>
      <c r="C28" s="608" t="n">
        <f aca="false">C27+31</f>
        <v>92</v>
      </c>
      <c r="D28" s="609" t="n">
        <f aca="false">D27</f>
        <v>0</v>
      </c>
      <c r="E28" s="597" t="e">
        <f aca="false">IF(D28=D27,IF(H27&lt;E27,H27*(1+D28),E27),H27*(D28*(1+D28)^B28)/((1+D28)^(B28)-1))</f>
        <v>#DIV/0!</v>
      </c>
      <c r="F28" s="597" t="e">
        <f aca="false">H27*D28</f>
        <v>#DIV/0!</v>
      </c>
      <c r="G28" s="597" t="e">
        <f aca="false">IF(H27&lt;1,0,E28-F28)</f>
        <v>#DIV/0!</v>
      </c>
      <c r="H28" s="597" t="e">
        <f aca="false">H27-G28</f>
        <v>#DIV/0!</v>
      </c>
      <c r="I28" s="220"/>
      <c r="M28" s="220"/>
      <c r="P28" s="597" t="n">
        <f aca="false">P27-1</f>
        <v>-5</v>
      </c>
      <c r="Q28" s="608" t="n">
        <f aca="false">Q27+31</f>
        <v>92</v>
      </c>
      <c r="R28" s="609" t="n">
        <f aca="false">R27</f>
        <v>0</v>
      </c>
      <c r="S28" s="597" t="e">
        <f aca="false">IF(R28=R27,IF(V27&lt;S27,V27*(1+R28),S27),V27*(R28*(1+R28)^P28)/((1+R28)^(P28)-1))</f>
        <v>#DIV/0!</v>
      </c>
      <c r="T28" s="597" t="e">
        <f aca="false">V27*R28</f>
        <v>#DIV/0!</v>
      </c>
      <c r="U28" s="597" t="e">
        <f aca="false">IF(V27&lt;1,0,S28-T28)</f>
        <v>#DIV/0!</v>
      </c>
      <c r="V28" s="597" t="e">
        <f aca="false">V27-U28</f>
        <v>#DIV/0!</v>
      </c>
      <c r="X28" s="597" t="n">
        <f aca="false">X27-1</f>
        <v>-5</v>
      </c>
      <c r="Y28" s="608" t="n">
        <f aca="false">Y27+31</f>
        <v>92</v>
      </c>
      <c r="Z28" s="609" t="n">
        <f aca="false">Z27</f>
        <v>0</v>
      </c>
      <c r="AA28" s="597" t="e">
        <f aca="false">IF(Z28=Z27,IF(AD27&lt;AA27,AD27*(1+Z28),AA27),AD27*(Z28*(1+Z28)^X28)/((1+Z28)^(X28)-1))</f>
        <v>#DIV/0!</v>
      </c>
      <c r="AB28" s="597" t="e">
        <f aca="false">AD27*Z28</f>
        <v>#DIV/0!</v>
      </c>
      <c r="AC28" s="597" t="e">
        <f aca="false">IF(AD27&lt;1,0,AA28-AB28)</f>
        <v>#DIV/0!</v>
      </c>
      <c r="AD28" s="597" t="e">
        <f aca="false">AD27-AC28</f>
        <v>#DIV/0!</v>
      </c>
      <c r="AF28" s="597" t="n">
        <f aca="false">AF27-1</f>
        <v>-5</v>
      </c>
      <c r="AG28" s="608" t="n">
        <f aca="false">AG27+31</f>
        <v>92</v>
      </c>
      <c r="AH28" s="609" t="n">
        <f aca="false">AH27</f>
        <v>0</v>
      </c>
      <c r="AI28" s="597" t="e">
        <f aca="false">IF(AH28=AH27,IF(AL27&lt;AI27,AL27*(1+AH28),AI27),AL27*(AH28*(1+AH28)^AF28)/((1+AH28)^(AF28)-1))</f>
        <v>#DIV/0!</v>
      </c>
      <c r="AJ28" s="597" t="e">
        <f aca="false">AL27*AH28</f>
        <v>#DIV/0!</v>
      </c>
      <c r="AK28" s="597" t="e">
        <f aca="false">IF(AL27&lt;1,0,AI28-AJ28)</f>
        <v>#DIV/0!</v>
      </c>
      <c r="AL28" s="597" t="e">
        <f aca="false">AL27-AK28</f>
        <v>#DIV/0!</v>
      </c>
      <c r="AN28" s="597" t="n">
        <f aca="false">AN27-1</f>
        <v>-5</v>
      </c>
      <c r="AO28" s="608" t="n">
        <f aca="false">AO27+31</f>
        <v>92</v>
      </c>
      <c r="AP28" s="609" t="n">
        <f aca="false">AP27</f>
        <v>0</v>
      </c>
      <c r="AQ28" s="597" t="e">
        <f aca="false">IF(AP28=AP27,IF(AT27&lt;AQ27,AT27*(1+AP28),AQ27),AT27*(AP28*(1+AP28)^AN28)/((1+AP28)^(AN28)-1))</f>
        <v>#DIV/0!</v>
      </c>
      <c r="AR28" s="597" t="e">
        <f aca="false">AT27*AP28</f>
        <v>#DIV/0!</v>
      </c>
      <c r="AS28" s="597" t="e">
        <f aca="false">IF(AT27&lt;1,0,AQ28-AR28)</f>
        <v>#DIV/0!</v>
      </c>
      <c r="AT28" s="597" t="e">
        <f aca="false">AT27-AS28</f>
        <v>#DIV/0!</v>
      </c>
    </row>
    <row r="29" customFormat="false" ht="12" hidden="false" customHeight="false" outlineLevel="0" collapsed="false">
      <c r="B29" s="597" t="n">
        <v>7</v>
      </c>
      <c r="C29" s="608" t="n">
        <f aca="false">C28+30</f>
        <v>122</v>
      </c>
      <c r="D29" s="609" t="n">
        <f aca="false">D28</f>
        <v>0</v>
      </c>
      <c r="E29" s="597" t="e">
        <f aca="false">IF(D29=D28,IF(H28&lt;E28,H28*(1+D29),E28),H28*(D29*(1+D29)^B29)/((1+D29)^(B29)-1))</f>
        <v>#DIV/0!</v>
      </c>
      <c r="F29" s="597" t="e">
        <f aca="false">H28*D29</f>
        <v>#DIV/0!</v>
      </c>
      <c r="G29" s="597" t="e">
        <f aca="false">IF(H28&lt;1,0,E29-F29)</f>
        <v>#DIV/0!</v>
      </c>
      <c r="H29" s="597" t="e">
        <f aca="false">H28-G29</f>
        <v>#DIV/0!</v>
      </c>
      <c r="I29" s="220"/>
      <c r="M29" s="220"/>
      <c r="P29" s="597" t="n">
        <f aca="false">P28-1</f>
        <v>-6</v>
      </c>
      <c r="Q29" s="608" t="n">
        <f aca="false">Q28+30</f>
        <v>122</v>
      </c>
      <c r="R29" s="609" t="n">
        <f aca="false">R28</f>
        <v>0</v>
      </c>
      <c r="S29" s="597" t="e">
        <f aca="false">IF(R29=R28,IF(V28&lt;S28,V28*(1+R29),S28),V28*(R29*(1+R29)^P29)/((1+R29)^(P29)-1))</f>
        <v>#DIV/0!</v>
      </c>
      <c r="T29" s="597" t="e">
        <f aca="false">V28*R29</f>
        <v>#DIV/0!</v>
      </c>
      <c r="U29" s="597" t="e">
        <f aca="false">IF(V28&lt;1,0,S29-T29)</f>
        <v>#DIV/0!</v>
      </c>
      <c r="V29" s="597" t="e">
        <f aca="false">V28-U29</f>
        <v>#DIV/0!</v>
      </c>
      <c r="X29" s="597" t="n">
        <f aca="false">X28-1</f>
        <v>-6</v>
      </c>
      <c r="Y29" s="608" t="n">
        <f aca="false">Y28+30</f>
        <v>122</v>
      </c>
      <c r="Z29" s="609" t="n">
        <f aca="false">Z28</f>
        <v>0</v>
      </c>
      <c r="AA29" s="597" t="e">
        <f aca="false">IF(Z29=Z28,IF(AD28&lt;AA28,AD28*(1+Z29),AA28),AD28*(Z29*(1+Z29)^X29)/((1+Z29)^(X29)-1))</f>
        <v>#DIV/0!</v>
      </c>
      <c r="AB29" s="597" t="e">
        <f aca="false">AD28*Z29</f>
        <v>#DIV/0!</v>
      </c>
      <c r="AC29" s="597" t="e">
        <f aca="false">IF(AD28&lt;1,0,AA29-AB29)</f>
        <v>#DIV/0!</v>
      </c>
      <c r="AD29" s="597" t="e">
        <f aca="false">AD28-AC29</f>
        <v>#DIV/0!</v>
      </c>
      <c r="AF29" s="597" t="n">
        <f aca="false">AF28-1</f>
        <v>-6</v>
      </c>
      <c r="AG29" s="608" t="n">
        <f aca="false">AG28+30</f>
        <v>122</v>
      </c>
      <c r="AH29" s="609" t="n">
        <f aca="false">AH28</f>
        <v>0</v>
      </c>
      <c r="AI29" s="597" t="e">
        <f aca="false">IF(AH29=AH28,IF(AL28&lt;AI28,AL28*(1+AH29),AI28),AL28*(AH29*(1+AH29)^AF29)/((1+AH29)^(AF29)-1))</f>
        <v>#DIV/0!</v>
      </c>
      <c r="AJ29" s="597" t="e">
        <f aca="false">AL28*AH29</f>
        <v>#DIV/0!</v>
      </c>
      <c r="AK29" s="597" t="e">
        <f aca="false">IF(AL28&lt;1,0,AI29-AJ29)</f>
        <v>#DIV/0!</v>
      </c>
      <c r="AL29" s="597" t="e">
        <f aca="false">AL28-AK29</f>
        <v>#DIV/0!</v>
      </c>
      <c r="AN29" s="597" t="n">
        <f aca="false">AN28-1</f>
        <v>-6</v>
      </c>
      <c r="AO29" s="608" t="n">
        <f aca="false">AO28+30</f>
        <v>122</v>
      </c>
      <c r="AP29" s="609" t="n">
        <f aca="false">AP28</f>
        <v>0</v>
      </c>
      <c r="AQ29" s="597" t="e">
        <f aca="false">IF(AP29=AP28,IF(AT28&lt;AQ28,AT28*(1+AP29),AQ28),AT28*(AP29*(1+AP29)^AN29)/((1+AP29)^(AN29)-1))</f>
        <v>#DIV/0!</v>
      </c>
      <c r="AR29" s="597" t="e">
        <f aca="false">AT28*AP29</f>
        <v>#DIV/0!</v>
      </c>
      <c r="AS29" s="597" t="e">
        <f aca="false">IF(AT28&lt;1,0,AQ29-AR29)</f>
        <v>#DIV/0!</v>
      </c>
      <c r="AT29" s="597" t="e">
        <f aca="false">AT28-AS29</f>
        <v>#DIV/0!</v>
      </c>
    </row>
    <row r="30" customFormat="false" ht="12" hidden="false" customHeight="false" outlineLevel="0" collapsed="false">
      <c r="B30" s="597" t="n">
        <v>8</v>
      </c>
      <c r="C30" s="608" t="n">
        <f aca="false">C29+31</f>
        <v>153</v>
      </c>
      <c r="D30" s="609" t="n">
        <f aca="false">D29</f>
        <v>0</v>
      </c>
      <c r="E30" s="597" t="e">
        <f aca="false">IF(D30=D29,IF(H29&lt;E29,H29*(1+D30),E29),H29*(D30*(1+D30)^B30)/((1+D30)^(B30)-1))</f>
        <v>#DIV/0!</v>
      </c>
      <c r="F30" s="597" t="e">
        <f aca="false">H29*D30</f>
        <v>#DIV/0!</v>
      </c>
      <c r="G30" s="597" t="e">
        <f aca="false">IF(H29&lt;1,0,E30-F30)</f>
        <v>#DIV/0!</v>
      </c>
      <c r="H30" s="597" t="e">
        <f aca="false">H29-G30</f>
        <v>#DIV/0!</v>
      </c>
      <c r="I30" s="220"/>
      <c r="M30" s="220"/>
      <c r="P30" s="597" t="n">
        <f aca="false">P29-1</f>
        <v>-7</v>
      </c>
      <c r="Q30" s="608" t="n">
        <f aca="false">Q29+31</f>
        <v>153</v>
      </c>
      <c r="R30" s="609" t="n">
        <f aca="false">R29</f>
        <v>0</v>
      </c>
      <c r="S30" s="597" t="e">
        <f aca="false">IF(R30=R29,IF(V29&lt;S29,V29*(1+R30),S29),V29*(R30*(1+R30)^P30)/((1+R30)^(P30)-1))</f>
        <v>#DIV/0!</v>
      </c>
      <c r="T30" s="597" t="e">
        <f aca="false">V29*R30</f>
        <v>#DIV/0!</v>
      </c>
      <c r="U30" s="597" t="e">
        <f aca="false">IF(V29&lt;1,0,S30-T30)</f>
        <v>#DIV/0!</v>
      </c>
      <c r="V30" s="597" t="e">
        <f aca="false">V29-U30</f>
        <v>#DIV/0!</v>
      </c>
      <c r="X30" s="597" t="n">
        <f aca="false">X29-1</f>
        <v>-7</v>
      </c>
      <c r="Y30" s="608" t="n">
        <f aca="false">Y29+31</f>
        <v>153</v>
      </c>
      <c r="Z30" s="609" t="n">
        <f aca="false">Z29</f>
        <v>0</v>
      </c>
      <c r="AA30" s="597" t="e">
        <f aca="false">IF(Z30=Z29,IF(AD29&lt;AA29,AD29*(1+Z30),AA29),AD29*(Z30*(1+Z30)^X30)/((1+Z30)^(X30)-1))</f>
        <v>#DIV/0!</v>
      </c>
      <c r="AB30" s="597" t="e">
        <f aca="false">AD29*Z30</f>
        <v>#DIV/0!</v>
      </c>
      <c r="AC30" s="597" t="e">
        <f aca="false">IF(AD29&lt;1,0,AA30-AB30)</f>
        <v>#DIV/0!</v>
      </c>
      <c r="AD30" s="597" t="e">
        <f aca="false">AD29-AC30</f>
        <v>#DIV/0!</v>
      </c>
      <c r="AF30" s="597" t="n">
        <f aca="false">AF29-1</f>
        <v>-7</v>
      </c>
      <c r="AG30" s="608" t="n">
        <f aca="false">AG29+31</f>
        <v>153</v>
      </c>
      <c r="AH30" s="609" t="n">
        <f aca="false">AH29</f>
        <v>0</v>
      </c>
      <c r="AI30" s="597" t="e">
        <f aca="false">IF(AH30=AH29,IF(AL29&lt;AI29,AL29*(1+AH30),AI29),AL29*(AH30*(1+AH30)^AF30)/((1+AH30)^(AF30)-1))</f>
        <v>#DIV/0!</v>
      </c>
      <c r="AJ30" s="597" t="e">
        <f aca="false">AL29*AH30</f>
        <v>#DIV/0!</v>
      </c>
      <c r="AK30" s="597" t="e">
        <f aca="false">IF(AL29&lt;1,0,AI30-AJ30)</f>
        <v>#DIV/0!</v>
      </c>
      <c r="AL30" s="597" t="e">
        <f aca="false">AL29-AK30</f>
        <v>#DIV/0!</v>
      </c>
      <c r="AN30" s="597" t="n">
        <f aca="false">AN29-1</f>
        <v>-7</v>
      </c>
      <c r="AO30" s="608" t="n">
        <f aca="false">AO29+31</f>
        <v>153</v>
      </c>
      <c r="AP30" s="609" t="n">
        <f aca="false">AP29</f>
        <v>0</v>
      </c>
      <c r="AQ30" s="597" t="e">
        <f aca="false">IF(AP30=AP29,IF(AT29&lt;AQ29,AT29*(1+AP30),AQ29),AT29*(AP30*(1+AP30)^AN30)/((1+AP30)^(AN30)-1))</f>
        <v>#DIV/0!</v>
      </c>
      <c r="AR30" s="597" t="e">
        <f aca="false">AT29*AP30</f>
        <v>#DIV/0!</v>
      </c>
      <c r="AS30" s="597" t="e">
        <f aca="false">IF(AT29&lt;1,0,AQ30-AR30)</f>
        <v>#DIV/0!</v>
      </c>
      <c r="AT30" s="597" t="e">
        <f aca="false">AT29-AS30</f>
        <v>#DIV/0!</v>
      </c>
    </row>
    <row r="31" customFormat="false" ht="12" hidden="false" customHeight="false" outlineLevel="0" collapsed="false">
      <c r="B31" s="597" t="n">
        <v>9</v>
      </c>
      <c r="C31" s="608" t="n">
        <f aca="false">C30+31</f>
        <v>184</v>
      </c>
      <c r="D31" s="609" t="n">
        <f aca="false">D30</f>
        <v>0</v>
      </c>
      <c r="E31" s="597" t="e">
        <f aca="false">IF(D31=D30,IF(H30&lt;E30,H30*(1+D31),E30),H30*(D31*(1+D31)^B31)/((1+D31)^(B31)-1))</f>
        <v>#DIV/0!</v>
      </c>
      <c r="F31" s="597" t="e">
        <f aca="false">H30*D31</f>
        <v>#DIV/0!</v>
      </c>
      <c r="G31" s="597" t="e">
        <f aca="false">IF(H30&lt;1,0,E31-F31)</f>
        <v>#DIV/0!</v>
      </c>
      <c r="H31" s="597" t="e">
        <f aca="false">H30-G31</f>
        <v>#DIV/0!</v>
      </c>
      <c r="I31" s="220"/>
      <c r="M31" s="220"/>
      <c r="P31" s="597" t="n">
        <f aca="false">P30-1</f>
        <v>-8</v>
      </c>
      <c r="Q31" s="608" t="n">
        <f aca="false">Q30+31</f>
        <v>184</v>
      </c>
      <c r="R31" s="609" t="n">
        <f aca="false">R30</f>
        <v>0</v>
      </c>
      <c r="S31" s="597" t="e">
        <f aca="false">IF(R31=R30,IF(V30&lt;S30,V30*(1+R31),S30),V30*(R31*(1+R31)^P31)/((1+R31)^(P31)-1))</f>
        <v>#DIV/0!</v>
      </c>
      <c r="T31" s="597" t="e">
        <f aca="false">V30*R31</f>
        <v>#DIV/0!</v>
      </c>
      <c r="U31" s="597" t="e">
        <f aca="false">IF(V30&lt;1,0,S31-T31)</f>
        <v>#DIV/0!</v>
      </c>
      <c r="V31" s="597" t="e">
        <f aca="false">V30-U31</f>
        <v>#DIV/0!</v>
      </c>
      <c r="X31" s="597" t="n">
        <f aca="false">X30-1</f>
        <v>-8</v>
      </c>
      <c r="Y31" s="608" t="n">
        <f aca="false">Y30+31</f>
        <v>184</v>
      </c>
      <c r="Z31" s="609" t="n">
        <f aca="false">Z30</f>
        <v>0</v>
      </c>
      <c r="AA31" s="597" t="e">
        <f aca="false">IF(Z31=Z30,IF(AD30&lt;AA30,AD30*(1+Z31),AA30),AD30*(Z31*(1+Z31)^X31)/((1+Z31)^(X31)-1))</f>
        <v>#DIV/0!</v>
      </c>
      <c r="AB31" s="597" t="e">
        <f aca="false">AD30*Z31</f>
        <v>#DIV/0!</v>
      </c>
      <c r="AC31" s="597" t="e">
        <f aca="false">IF(AD30&lt;1,0,AA31-AB31)</f>
        <v>#DIV/0!</v>
      </c>
      <c r="AD31" s="597" t="e">
        <f aca="false">AD30-AC31</f>
        <v>#DIV/0!</v>
      </c>
      <c r="AF31" s="597" t="n">
        <f aca="false">AF30-1</f>
        <v>-8</v>
      </c>
      <c r="AG31" s="608" t="n">
        <f aca="false">AG30+31</f>
        <v>184</v>
      </c>
      <c r="AH31" s="609" t="n">
        <f aca="false">AH30</f>
        <v>0</v>
      </c>
      <c r="AI31" s="597" t="e">
        <f aca="false">IF(AH31=AH30,IF(AL30&lt;AI30,AL30*(1+AH31),AI30),AL30*(AH31*(1+AH31)^AF31)/((1+AH31)^(AF31)-1))</f>
        <v>#DIV/0!</v>
      </c>
      <c r="AJ31" s="597" t="e">
        <f aca="false">AL30*AH31</f>
        <v>#DIV/0!</v>
      </c>
      <c r="AK31" s="597" t="e">
        <f aca="false">IF(AL30&lt;1,0,AI31-AJ31)</f>
        <v>#DIV/0!</v>
      </c>
      <c r="AL31" s="597" t="e">
        <f aca="false">AL30-AK31</f>
        <v>#DIV/0!</v>
      </c>
      <c r="AN31" s="597" t="n">
        <f aca="false">AN30-1</f>
        <v>-8</v>
      </c>
      <c r="AO31" s="608" t="n">
        <f aca="false">AO30+31</f>
        <v>184</v>
      </c>
      <c r="AP31" s="609" t="n">
        <f aca="false">AP30</f>
        <v>0</v>
      </c>
      <c r="AQ31" s="597" t="e">
        <f aca="false">IF(AP31=AP30,IF(AT30&lt;AQ30,AT30*(1+AP31),AQ30),AT30*(AP31*(1+AP31)^AN31)/((1+AP31)^(AN31)-1))</f>
        <v>#DIV/0!</v>
      </c>
      <c r="AR31" s="597" t="e">
        <f aca="false">AT30*AP31</f>
        <v>#DIV/0!</v>
      </c>
      <c r="AS31" s="597" t="e">
        <f aca="false">IF(AT30&lt;1,0,AQ31-AR31)</f>
        <v>#DIV/0!</v>
      </c>
      <c r="AT31" s="597" t="e">
        <f aca="false">AT30-AS31</f>
        <v>#DIV/0!</v>
      </c>
    </row>
    <row r="32" customFormat="false" ht="12" hidden="false" customHeight="false" outlineLevel="0" collapsed="false">
      <c r="B32" s="597" t="n">
        <v>10</v>
      </c>
      <c r="C32" s="608" t="n">
        <f aca="false">C31+30</f>
        <v>214</v>
      </c>
      <c r="D32" s="609" t="n">
        <f aca="false">D31</f>
        <v>0</v>
      </c>
      <c r="E32" s="597" t="e">
        <f aca="false">IF(D32=D31,IF(H31&lt;E31,H31*(1+D32),E31),H31*(D32*(1+D32)^B32)/((1+D32)^(B32)-1))</f>
        <v>#DIV/0!</v>
      </c>
      <c r="F32" s="597" t="e">
        <f aca="false">H31*D32</f>
        <v>#DIV/0!</v>
      </c>
      <c r="G32" s="597" t="e">
        <f aca="false">IF(H31&lt;1,0,E32-F32)</f>
        <v>#DIV/0!</v>
      </c>
      <c r="H32" s="597" t="e">
        <f aca="false">H31-G32</f>
        <v>#DIV/0!</v>
      </c>
      <c r="I32" s="220"/>
      <c r="M32" s="220"/>
      <c r="P32" s="597" t="n">
        <f aca="false">P31-1</f>
        <v>-9</v>
      </c>
      <c r="Q32" s="608" t="n">
        <f aca="false">Q31+30</f>
        <v>214</v>
      </c>
      <c r="R32" s="609" t="n">
        <f aca="false">R31</f>
        <v>0</v>
      </c>
      <c r="S32" s="597" t="e">
        <f aca="false">IF(R32=R31,IF(V31&lt;S31,V31*(1+R32),S31),V31*(R32*(1+R32)^P32)/((1+R32)^(P32)-1))</f>
        <v>#DIV/0!</v>
      </c>
      <c r="T32" s="597" t="e">
        <f aca="false">V31*R32</f>
        <v>#DIV/0!</v>
      </c>
      <c r="U32" s="597" t="e">
        <f aca="false">IF(V31&lt;1,0,S32-T32)</f>
        <v>#DIV/0!</v>
      </c>
      <c r="V32" s="597" t="e">
        <f aca="false">V31-U32</f>
        <v>#DIV/0!</v>
      </c>
      <c r="X32" s="597" t="n">
        <f aca="false">X31-1</f>
        <v>-9</v>
      </c>
      <c r="Y32" s="608" t="n">
        <f aca="false">Y31+30</f>
        <v>214</v>
      </c>
      <c r="Z32" s="609" t="n">
        <f aca="false">Z31</f>
        <v>0</v>
      </c>
      <c r="AA32" s="597" t="e">
        <f aca="false">IF(Z32=Z31,IF(AD31&lt;AA31,AD31*(1+Z32),AA31),AD31*(Z32*(1+Z32)^X32)/((1+Z32)^(X32)-1))</f>
        <v>#DIV/0!</v>
      </c>
      <c r="AB32" s="597" t="e">
        <f aca="false">AD31*Z32</f>
        <v>#DIV/0!</v>
      </c>
      <c r="AC32" s="597" t="e">
        <f aca="false">IF(AD31&lt;1,0,AA32-AB32)</f>
        <v>#DIV/0!</v>
      </c>
      <c r="AD32" s="597" t="e">
        <f aca="false">AD31-AC32</f>
        <v>#DIV/0!</v>
      </c>
      <c r="AF32" s="597" t="n">
        <f aca="false">AF31-1</f>
        <v>-9</v>
      </c>
      <c r="AG32" s="608" t="n">
        <f aca="false">AG31+30</f>
        <v>214</v>
      </c>
      <c r="AH32" s="609" t="n">
        <f aca="false">AH31</f>
        <v>0</v>
      </c>
      <c r="AI32" s="597" t="e">
        <f aca="false">IF(AH32=AH31,IF(AL31&lt;AI31,AL31*(1+AH32),AI31),AL31*(AH32*(1+AH32)^AF32)/((1+AH32)^(AF32)-1))</f>
        <v>#DIV/0!</v>
      </c>
      <c r="AJ32" s="597" t="e">
        <f aca="false">AL31*AH32</f>
        <v>#DIV/0!</v>
      </c>
      <c r="AK32" s="597" t="e">
        <f aca="false">IF(AL31&lt;1,0,AI32-AJ32)</f>
        <v>#DIV/0!</v>
      </c>
      <c r="AL32" s="597" t="e">
        <f aca="false">AL31-AK32</f>
        <v>#DIV/0!</v>
      </c>
      <c r="AN32" s="597" t="n">
        <f aca="false">AN31-1</f>
        <v>-9</v>
      </c>
      <c r="AO32" s="608" t="n">
        <f aca="false">AO31+30</f>
        <v>214</v>
      </c>
      <c r="AP32" s="609" t="n">
        <f aca="false">AP31</f>
        <v>0</v>
      </c>
      <c r="AQ32" s="597" t="e">
        <f aca="false">IF(AP32=AP31,IF(AT31&lt;AQ31,AT31*(1+AP32),AQ31),AT31*(AP32*(1+AP32)^AN32)/((1+AP32)^(AN32)-1))</f>
        <v>#DIV/0!</v>
      </c>
      <c r="AR32" s="597" t="e">
        <f aca="false">AT31*AP32</f>
        <v>#DIV/0!</v>
      </c>
      <c r="AS32" s="597" t="e">
        <f aca="false">IF(AT31&lt;1,0,AQ32-AR32)</f>
        <v>#DIV/0!</v>
      </c>
      <c r="AT32" s="597" t="e">
        <f aca="false">AT31-AS32</f>
        <v>#DIV/0!</v>
      </c>
    </row>
    <row r="33" customFormat="false" ht="12" hidden="false" customHeight="false" outlineLevel="0" collapsed="false">
      <c r="B33" s="597" t="n">
        <v>11</v>
      </c>
      <c r="C33" s="608" t="n">
        <f aca="false">C32+31</f>
        <v>245</v>
      </c>
      <c r="D33" s="609" t="n">
        <f aca="false">D32</f>
        <v>0</v>
      </c>
      <c r="E33" s="597" t="e">
        <f aca="false">IF(D33=D32,IF(H32&lt;E32,H32*(1+D33),E32),H32*(D33*(1+D33)^B33)/((1+D33)^(B33)-1))</f>
        <v>#DIV/0!</v>
      </c>
      <c r="F33" s="597" t="e">
        <f aca="false">H32*D33</f>
        <v>#DIV/0!</v>
      </c>
      <c r="G33" s="597" t="e">
        <f aca="false">IF(H32&lt;1,0,E33-F33)</f>
        <v>#DIV/0!</v>
      </c>
      <c r="H33" s="597" t="e">
        <f aca="false">H32-G33</f>
        <v>#DIV/0!</v>
      </c>
      <c r="I33" s="220"/>
      <c r="M33" s="220"/>
      <c r="P33" s="597" t="n">
        <f aca="false">P32-1</f>
        <v>-10</v>
      </c>
      <c r="Q33" s="608" t="n">
        <f aca="false">Q32+31</f>
        <v>245</v>
      </c>
      <c r="R33" s="609" t="n">
        <f aca="false">R32</f>
        <v>0</v>
      </c>
      <c r="S33" s="597" t="e">
        <f aca="false">IF(R33=R32,IF(V32&lt;S32,V32*(1+R33),S32),V32*(R33*(1+R33)^P33)/((1+R33)^(P33)-1))</f>
        <v>#DIV/0!</v>
      </c>
      <c r="T33" s="597" t="e">
        <f aca="false">V32*R33</f>
        <v>#DIV/0!</v>
      </c>
      <c r="U33" s="597" t="e">
        <f aca="false">IF(V32&lt;1,0,S33-T33)</f>
        <v>#DIV/0!</v>
      </c>
      <c r="V33" s="597" t="e">
        <f aca="false">V32-U33</f>
        <v>#DIV/0!</v>
      </c>
      <c r="X33" s="597" t="n">
        <f aca="false">X32-1</f>
        <v>-10</v>
      </c>
      <c r="Y33" s="608" t="n">
        <f aca="false">Y32+31</f>
        <v>245</v>
      </c>
      <c r="Z33" s="609" t="n">
        <f aca="false">Z32</f>
        <v>0</v>
      </c>
      <c r="AA33" s="597" t="e">
        <f aca="false">IF(Z33=Z32,IF(AD32&lt;AA32,AD32*(1+Z33),AA32),AD32*(Z33*(1+Z33)^X33)/((1+Z33)^(X33)-1))</f>
        <v>#DIV/0!</v>
      </c>
      <c r="AB33" s="597" t="e">
        <f aca="false">AD32*Z33</f>
        <v>#DIV/0!</v>
      </c>
      <c r="AC33" s="597" t="e">
        <f aca="false">IF(AD32&lt;1,0,AA33-AB33)</f>
        <v>#DIV/0!</v>
      </c>
      <c r="AD33" s="597" t="e">
        <f aca="false">AD32-AC33</f>
        <v>#DIV/0!</v>
      </c>
      <c r="AF33" s="597" t="n">
        <f aca="false">AF32-1</f>
        <v>-10</v>
      </c>
      <c r="AG33" s="608" t="n">
        <f aca="false">AG32+31</f>
        <v>245</v>
      </c>
      <c r="AH33" s="609" t="n">
        <f aca="false">AH32</f>
        <v>0</v>
      </c>
      <c r="AI33" s="597" t="e">
        <f aca="false">IF(AH33=AH32,IF(AL32&lt;AI32,AL32*(1+AH33),AI32),AL32*(AH33*(1+AH33)^AF33)/((1+AH33)^(AF33)-1))</f>
        <v>#DIV/0!</v>
      </c>
      <c r="AJ33" s="597" t="e">
        <f aca="false">AL32*AH33</f>
        <v>#DIV/0!</v>
      </c>
      <c r="AK33" s="597" t="e">
        <f aca="false">IF(AL32&lt;1,0,AI33-AJ33)</f>
        <v>#DIV/0!</v>
      </c>
      <c r="AL33" s="597" t="e">
        <f aca="false">AL32-AK33</f>
        <v>#DIV/0!</v>
      </c>
      <c r="AN33" s="597" t="n">
        <f aca="false">AN32-1</f>
        <v>-10</v>
      </c>
      <c r="AO33" s="608" t="n">
        <f aca="false">AO32+31</f>
        <v>245</v>
      </c>
      <c r="AP33" s="609" t="n">
        <f aca="false">AP32</f>
        <v>0</v>
      </c>
      <c r="AQ33" s="597" t="e">
        <f aca="false">IF(AP33=AP32,IF(AT32&lt;AQ32,AT32*(1+AP33),AQ32),AT32*(AP33*(1+AP33)^AN33)/((1+AP33)^(AN33)-1))</f>
        <v>#DIV/0!</v>
      </c>
      <c r="AR33" s="597" t="e">
        <f aca="false">AT32*AP33</f>
        <v>#DIV/0!</v>
      </c>
      <c r="AS33" s="597" t="e">
        <f aca="false">IF(AT32&lt;1,0,AQ33-AR33)</f>
        <v>#DIV/0!</v>
      </c>
      <c r="AT33" s="597" t="e">
        <f aca="false">AT32-AS33</f>
        <v>#DIV/0!</v>
      </c>
    </row>
    <row r="34" customFormat="false" ht="12" hidden="false" customHeight="false" outlineLevel="0" collapsed="false">
      <c r="B34" s="597" t="n">
        <v>12</v>
      </c>
      <c r="C34" s="608" t="n">
        <f aca="false">C33+30</f>
        <v>275</v>
      </c>
      <c r="D34" s="609" t="n">
        <f aca="false">D33</f>
        <v>0</v>
      </c>
      <c r="E34" s="597" t="e">
        <f aca="false">IF(D34=D33,IF(H33&lt;E33,H33*(1+D34),E33),H33*(D34*(1+D34)^B34)/((1+D34)^(B34)-1))</f>
        <v>#DIV/0!</v>
      </c>
      <c r="F34" s="597" t="e">
        <f aca="false">H33*D34</f>
        <v>#DIV/0!</v>
      </c>
      <c r="G34" s="597" t="e">
        <f aca="false">IF(H33&lt;1,0,E34-F34)</f>
        <v>#DIV/0!</v>
      </c>
      <c r="H34" s="597" t="e">
        <f aca="false">H33-G34</f>
        <v>#DIV/0!</v>
      </c>
      <c r="I34" s="220"/>
      <c r="M34" s="220"/>
      <c r="P34" s="597" t="n">
        <f aca="false">P33-1</f>
        <v>-11</v>
      </c>
      <c r="Q34" s="608" t="n">
        <f aca="false">Q33+30</f>
        <v>275</v>
      </c>
      <c r="R34" s="609" t="n">
        <f aca="false">R33</f>
        <v>0</v>
      </c>
      <c r="S34" s="597" t="e">
        <f aca="false">IF(R34=R33,IF(V33&lt;S33,V33*(1+R34),S33),V33*(R34*(1+R34)^P34)/((1+R34)^(P34)-1))</f>
        <v>#DIV/0!</v>
      </c>
      <c r="T34" s="597" t="e">
        <f aca="false">V33*R34</f>
        <v>#DIV/0!</v>
      </c>
      <c r="U34" s="597" t="e">
        <f aca="false">IF(V33&lt;1,0,S34-T34)</f>
        <v>#DIV/0!</v>
      </c>
      <c r="V34" s="597" t="e">
        <f aca="false">V33-U34</f>
        <v>#DIV/0!</v>
      </c>
      <c r="X34" s="597" t="n">
        <f aca="false">X33-1</f>
        <v>-11</v>
      </c>
      <c r="Y34" s="608" t="n">
        <f aca="false">Y33+30</f>
        <v>275</v>
      </c>
      <c r="Z34" s="609" t="n">
        <f aca="false">Z33</f>
        <v>0</v>
      </c>
      <c r="AA34" s="597" t="e">
        <f aca="false">IF(Z34=Z33,IF(AD33&lt;AA33,AD33*(1+Z34),AA33),AD33*(Z34*(1+Z34)^X34)/((1+Z34)^(X34)-1))</f>
        <v>#DIV/0!</v>
      </c>
      <c r="AB34" s="597" t="e">
        <f aca="false">AD33*Z34</f>
        <v>#DIV/0!</v>
      </c>
      <c r="AC34" s="597" t="e">
        <f aca="false">IF(AD33&lt;1,0,AA34-AB34)</f>
        <v>#DIV/0!</v>
      </c>
      <c r="AD34" s="597" t="e">
        <f aca="false">AD33-AC34</f>
        <v>#DIV/0!</v>
      </c>
      <c r="AF34" s="597" t="n">
        <f aca="false">AF33-1</f>
        <v>-11</v>
      </c>
      <c r="AG34" s="608" t="n">
        <f aca="false">AG33+30</f>
        <v>275</v>
      </c>
      <c r="AH34" s="609" t="n">
        <f aca="false">AH33</f>
        <v>0</v>
      </c>
      <c r="AI34" s="597" t="e">
        <f aca="false">IF(AH34=AH33,IF(AL33&lt;AI33,AL33*(1+AH34),AI33),AL33*(AH34*(1+AH34)^AF34)/((1+AH34)^(AF34)-1))</f>
        <v>#DIV/0!</v>
      </c>
      <c r="AJ34" s="597" t="e">
        <f aca="false">AL33*AH34</f>
        <v>#DIV/0!</v>
      </c>
      <c r="AK34" s="597" t="e">
        <f aca="false">IF(AL33&lt;1,0,AI34-AJ34)</f>
        <v>#DIV/0!</v>
      </c>
      <c r="AL34" s="597" t="e">
        <f aca="false">AL33-AK34</f>
        <v>#DIV/0!</v>
      </c>
      <c r="AN34" s="597" t="n">
        <f aca="false">AN33-1</f>
        <v>-11</v>
      </c>
      <c r="AO34" s="608" t="n">
        <f aca="false">AO33+30</f>
        <v>275</v>
      </c>
      <c r="AP34" s="609" t="n">
        <f aca="false">AP33</f>
        <v>0</v>
      </c>
      <c r="AQ34" s="597" t="e">
        <f aca="false">IF(AP34=AP33,IF(AT33&lt;AQ33,AT33*(1+AP34),AQ33),AT33*(AP34*(1+AP34)^AN34)/((1+AP34)^(AN34)-1))</f>
        <v>#DIV/0!</v>
      </c>
      <c r="AR34" s="597" t="e">
        <f aca="false">AT33*AP34</f>
        <v>#DIV/0!</v>
      </c>
      <c r="AS34" s="597" t="e">
        <f aca="false">IF(AT33&lt;1,0,AQ34-AR34)</f>
        <v>#DIV/0!</v>
      </c>
      <c r="AT34" s="597" t="e">
        <f aca="false">AT33-AS34</f>
        <v>#DIV/0!</v>
      </c>
    </row>
    <row r="35" customFormat="false" ht="12" hidden="false" customHeight="false" outlineLevel="0" collapsed="false">
      <c r="B35" s="597" t="n">
        <v>13</v>
      </c>
      <c r="C35" s="608" t="n">
        <f aca="false">C34+31</f>
        <v>306</v>
      </c>
      <c r="D35" s="609" t="n">
        <f aca="false">D34</f>
        <v>0</v>
      </c>
      <c r="E35" s="597" t="e">
        <f aca="false">IF(D35=D34,IF(H34&lt;E34,H34*(1+D35),E34),H34*(D35*(1+D35)^B35)/((1+D35)^(B35)-1))</f>
        <v>#DIV/0!</v>
      </c>
      <c r="F35" s="597" t="e">
        <f aca="false">H34*D35</f>
        <v>#DIV/0!</v>
      </c>
      <c r="G35" s="597" t="e">
        <f aca="false">IF(H34&lt;1,0,E35-F35)</f>
        <v>#DIV/0!</v>
      </c>
      <c r="H35" s="597" t="e">
        <f aca="false">H34-G35</f>
        <v>#DIV/0!</v>
      </c>
      <c r="I35" s="220"/>
      <c r="M35" s="220"/>
      <c r="P35" s="597" t="n">
        <f aca="false">P34-1</f>
        <v>-12</v>
      </c>
      <c r="Q35" s="608" t="n">
        <f aca="false">Q34+31</f>
        <v>306</v>
      </c>
      <c r="R35" s="609" t="n">
        <f aca="false">R34</f>
        <v>0</v>
      </c>
      <c r="S35" s="597" t="e">
        <f aca="false">IF(R35=R34,IF(V34&lt;S34,V34*(1+R35),S34),V34*(R35*(1+R35)^P35)/((1+R35)^(P35)-1))</f>
        <v>#DIV/0!</v>
      </c>
      <c r="T35" s="597" t="e">
        <f aca="false">V34*R35</f>
        <v>#DIV/0!</v>
      </c>
      <c r="U35" s="597" t="e">
        <f aca="false">IF(V34&lt;1,0,S35-T35)</f>
        <v>#DIV/0!</v>
      </c>
      <c r="V35" s="597" t="e">
        <f aca="false">V34-U35</f>
        <v>#DIV/0!</v>
      </c>
      <c r="X35" s="597" t="n">
        <f aca="false">X34-1</f>
        <v>-12</v>
      </c>
      <c r="Y35" s="608" t="n">
        <f aca="false">Y34+31</f>
        <v>306</v>
      </c>
      <c r="Z35" s="609" t="n">
        <f aca="false">Z34</f>
        <v>0</v>
      </c>
      <c r="AA35" s="597" t="e">
        <f aca="false">IF(Z35=Z34,IF(AD34&lt;AA34,AD34*(1+Z35),AA34),AD34*(Z35*(1+Z35)^X35)/((1+Z35)^(X35)-1))</f>
        <v>#DIV/0!</v>
      </c>
      <c r="AB35" s="597" t="e">
        <f aca="false">AD34*Z35</f>
        <v>#DIV/0!</v>
      </c>
      <c r="AC35" s="597" t="e">
        <f aca="false">IF(AD34&lt;1,0,AA35-AB35)</f>
        <v>#DIV/0!</v>
      </c>
      <c r="AD35" s="597" t="e">
        <f aca="false">AD34-AC35</f>
        <v>#DIV/0!</v>
      </c>
      <c r="AF35" s="597" t="n">
        <f aca="false">AF34-1</f>
        <v>-12</v>
      </c>
      <c r="AG35" s="608" t="n">
        <f aca="false">AG34+31</f>
        <v>306</v>
      </c>
      <c r="AH35" s="609" t="n">
        <f aca="false">AH34</f>
        <v>0</v>
      </c>
      <c r="AI35" s="597" t="e">
        <f aca="false">IF(AH35=AH34,IF(AL34&lt;AI34,AL34*(1+AH35),AI34),AL34*(AH35*(1+AH35)^AF35)/((1+AH35)^(AF35)-1))</f>
        <v>#DIV/0!</v>
      </c>
      <c r="AJ35" s="597" t="e">
        <f aca="false">AL34*AH35</f>
        <v>#DIV/0!</v>
      </c>
      <c r="AK35" s="597" t="e">
        <f aca="false">IF(AL34&lt;1,0,AI35-AJ35)</f>
        <v>#DIV/0!</v>
      </c>
      <c r="AL35" s="597" t="e">
        <f aca="false">AL34-AK35</f>
        <v>#DIV/0!</v>
      </c>
      <c r="AN35" s="597" t="n">
        <f aca="false">AN34-1</f>
        <v>-12</v>
      </c>
      <c r="AO35" s="608" t="n">
        <f aca="false">AO34+31</f>
        <v>306</v>
      </c>
      <c r="AP35" s="609" t="n">
        <f aca="false">AP34</f>
        <v>0</v>
      </c>
      <c r="AQ35" s="597" t="e">
        <f aca="false">IF(AP35=AP34,IF(AT34&lt;AQ34,AT34*(1+AP35),AQ34),AT34*(AP35*(1+AP35)^AN35)/((1+AP35)^(AN35)-1))</f>
        <v>#DIV/0!</v>
      </c>
      <c r="AR35" s="597" t="e">
        <f aca="false">AT34*AP35</f>
        <v>#DIV/0!</v>
      </c>
      <c r="AS35" s="597" t="e">
        <f aca="false">IF(AT34&lt;1,0,AQ35-AR35)</f>
        <v>#DIV/0!</v>
      </c>
      <c r="AT35" s="597" t="e">
        <f aca="false">AT34-AS35</f>
        <v>#DIV/0!</v>
      </c>
    </row>
    <row r="36" customFormat="false" ht="12" hidden="false" customHeight="false" outlineLevel="0" collapsed="false">
      <c r="B36" s="597" t="n">
        <v>14</v>
      </c>
      <c r="C36" s="608" t="n">
        <f aca="false">C35+31</f>
        <v>337</v>
      </c>
      <c r="D36" s="609" t="n">
        <f aca="false">D35</f>
        <v>0</v>
      </c>
      <c r="E36" s="597" t="e">
        <f aca="false">IF(D36=D35,IF(H35&lt;E35,H35*(1+D36),E35),H35*(D36*(1+D36)^B36)/((1+D36)^(B36)-1))</f>
        <v>#DIV/0!</v>
      </c>
      <c r="F36" s="597" t="e">
        <f aca="false">H35*D36</f>
        <v>#DIV/0!</v>
      </c>
      <c r="G36" s="597" t="e">
        <f aca="false">IF(H35&lt;1,0,E36-F36)</f>
        <v>#DIV/0!</v>
      </c>
      <c r="H36" s="597" t="e">
        <f aca="false">H35-G36</f>
        <v>#DIV/0!</v>
      </c>
      <c r="I36" s="220"/>
      <c r="M36" s="220"/>
      <c r="P36" s="597" t="n">
        <f aca="false">P35-1</f>
        <v>-13</v>
      </c>
      <c r="Q36" s="608" t="n">
        <f aca="false">Q35+31</f>
        <v>337</v>
      </c>
      <c r="R36" s="609" t="n">
        <f aca="false">R35</f>
        <v>0</v>
      </c>
      <c r="S36" s="597" t="e">
        <f aca="false">IF(R36=R35,IF(V35&lt;S35,V35*(1+R36),S35),V35*(R36*(1+R36)^P36)/((1+R36)^(P36)-1))</f>
        <v>#DIV/0!</v>
      </c>
      <c r="T36" s="597" t="e">
        <f aca="false">V35*R36</f>
        <v>#DIV/0!</v>
      </c>
      <c r="U36" s="597" t="e">
        <f aca="false">IF(V35&lt;1,0,S36-T36)</f>
        <v>#DIV/0!</v>
      </c>
      <c r="V36" s="597" t="e">
        <f aca="false">V35-U36</f>
        <v>#DIV/0!</v>
      </c>
      <c r="X36" s="597" t="n">
        <f aca="false">X35-1</f>
        <v>-13</v>
      </c>
      <c r="Y36" s="608" t="n">
        <f aca="false">Y35+31</f>
        <v>337</v>
      </c>
      <c r="Z36" s="609" t="n">
        <f aca="false">Z35</f>
        <v>0</v>
      </c>
      <c r="AA36" s="597" t="e">
        <f aca="false">IF(Z36=Z35,IF(AD35&lt;AA35,AD35*(1+Z36),AA35),AD35*(Z36*(1+Z36)^X36)/((1+Z36)^(X36)-1))</f>
        <v>#DIV/0!</v>
      </c>
      <c r="AB36" s="597" t="e">
        <f aca="false">AD35*Z36</f>
        <v>#DIV/0!</v>
      </c>
      <c r="AC36" s="597" t="e">
        <f aca="false">IF(AD35&lt;1,0,AA36-AB36)</f>
        <v>#DIV/0!</v>
      </c>
      <c r="AD36" s="597" t="e">
        <f aca="false">AD35-AC36</f>
        <v>#DIV/0!</v>
      </c>
      <c r="AF36" s="597" t="n">
        <f aca="false">AF35-1</f>
        <v>-13</v>
      </c>
      <c r="AG36" s="608" t="n">
        <f aca="false">AG35+31</f>
        <v>337</v>
      </c>
      <c r="AH36" s="609" t="n">
        <f aca="false">AH35</f>
        <v>0</v>
      </c>
      <c r="AI36" s="597" t="e">
        <f aca="false">IF(AH36=AH35,IF(AL35&lt;AI35,AL35*(1+AH36),AI35),AL35*(AH36*(1+AH36)^AF36)/((1+AH36)^(AF36)-1))</f>
        <v>#DIV/0!</v>
      </c>
      <c r="AJ36" s="597" t="e">
        <f aca="false">AL35*AH36</f>
        <v>#DIV/0!</v>
      </c>
      <c r="AK36" s="597" t="e">
        <f aca="false">IF(AL35&lt;1,0,AI36-AJ36)</f>
        <v>#DIV/0!</v>
      </c>
      <c r="AL36" s="597" t="e">
        <f aca="false">AL35-AK36</f>
        <v>#DIV/0!</v>
      </c>
      <c r="AN36" s="597" t="n">
        <f aca="false">AN35-1</f>
        <v>-13</v>
      </c>
      <c r="AO36" s="608" t="n">
        <f aca="false">AO35+31</f>
        <v>337</v>
      </c>
      <c r="AP36" s="609" t="n">
        <f aca="false">AP35</f>
        <v>0</v>
      </c>
      <c r="AQ36" s="597" t="e">
        <f aca="false">IF(AP36=AP35,IF(AT35&lt;AQ35,AT35*(1+AP36),AQ35),AT35*(AP36*(1+AP36)^AN36)/((1+AP36)^(AN36)-1))</f>
        <v>#DIV/0!</v>
      </c>
      <c r="AR36" s="597" t="e">
        <f aca="false">AT35*AP36</f>
        <v>#DIV/0!</v>
      </c>
      <c r="AS36" s="597" t="e">
        <f aca="false">IF(AT35&lt;1,0,AQ36-AR36)</f>
        <v>#DIV/0!</v>
      </c>
      <c r="AT36" s="597" t="e">
        <f aca="false">AT35-AS36</f>
        <v>#DIV/0!</v>
      </c>
    </row>
    <row r="37" customFormat="false" ht="12" hidden="false" customHeight="false" outlineLevel="0" collapsed="false">
      <c r="B37" s="597"/>
      <c r="C37" s="608" t="n">
        <f aca="false">C36+28</f>
        <v>365</v>
      </c>
      <c r="D37" s="609" t="n">
        <f aca="false">D36</f>
        <v>0</v>
      </c>
      <c r="E37" s="597" t="e">
        <f aca="false">IF(D37=D36,IF(H36&lt;E36,H36*(1+D37),E36),H36*(D37*(1+D37)^B37)/((1+D37)^(B37)-1))</f>
        <v>#DIV/0!</v>
      </c>
      <c r="F37" s="597" t="e">
        <f aca="false">H36*D37</f>
        <v>#DIV/0!</v>
      </c>
      <c r="G37" s="597" t="e">
        <f aca="false">IF(H36&lt;1,0,E37-F37)</f>
        <v>#DIV/0!</v>
      </c>
      <c r="H37" s="597" t="e">
        <f aca="false">H36-G37</f>
        <v>#DIV/0!</v>
      </c>
      <c r="I37" s="220"/>
      <c r="M37" s="220"/>
      <c r="P37" s="597" t="n">
        <f aca="false">P36-1</f>
        <v>-14</v>
      </c>
      <c r="Q37" s="608" t="n">
        <f aca="false">Q36+28</f>
        <v>365</v>
      </c>
      <c r="R37" s="609" t="n">
        <f aca="false">R36</f>
        <v>0</v>
      </c>
      <c r="S37" s="597" t="e">
        <f aca="false">IF(R37=R36,IF(V36&lt;S36,V36*(1+R37),S36),V36*(R37*(1+R37)^P37)/((1+R37)^(P37)-1))</f>
        <v>#DIV/0!</v>
      </c>
      <c r="T37" s="597" t="e">
        <f aca="false">V36*R37</f>
        <v>#DIV/0!</v>
      </c>
      <c r="U37" s="597" t="e">
        <f aca="false">IF(V36&lt;1,0,S37-T37)</f>
        <v>#DIV/0!</v>
      </c>
      <c r="V37" s="597" t="e">
        <f aca="false">V36-U37</f>
        <v>#DIV/0!</v>
      </c>
      <c r="X37" s="597" t="n">
        <f aca="false">X36-1</f>
        <v>-14</v>
      </c>
      <c r="Y37" s="608" t="n">
        <f aca="false">Y36+28</f>
        <v>365</v>
      </c>
      <c r="Z37" s="609" t="n">
        <f aca="false">Z36</f>
        <v>0</v>
      </c>
      <c r="AA37" s="597" t="e">
        <f aca="false">IF(Z37=Z36,IF(AD36&lt;AA36,AD36*(1+Z37),AA36),AD36*(Z37*(1+Z37)^X37)/((1+Z37)^(X37)-1))</f>
        <v>#DIV/0!</v>
      </c>
      <c r="AB37" s="597" t="e">
        <f aca="false">AD36*Z37</f>
        <v>#DIV/0!</v>
      </c>
      <c r="AC37" s="597" t="e">
        <f aca="false">IF(AD36&lt;1,0,AA37-AB37)</f>
        <v>#DIV/0!</v>
      </c>
      <c r="AD37" s="597" t="e">
        <f aca="false">AD36-AC37</f>
        <v>#DIV/0!</v>
      </c>
      <c r="AF37" s="597" t="n">
        <f aca="false">AF36-1</f>
        <v>-14</v>
      </c>
      <c r="AG37" s="608" t="n">
        <f aca="false">AG36+28</f>
        <v>365</v>
      </c>
      <c r="AH37" s="609" t="n">
        <f aca="false">AH36</f>
        <v>0</v>
      </c>
      <c r="AI37" s="597" t="e">
        <f aca="false">IF(AH37=AH36,IF(AL36&lt;AI36,AL36*(1+AH37),AI36),AL36*(AH37*(1+AH37)^AF37)/((1+AH37)^(AF37)-1))</f>
        <v>#DIV/0!</v>
      </c>
      <c r="AJ37" s="597" t="e">
        <f aca="false">AL36*AH37</f>
        <v>#DIV/0!</v>
      </c>
      <c r="AK37" s="597" t="e">
        <f aca="false">IF(AL36&lt;1,0,AI37-AJ37)</f>
        <v>#DIV/0!</v>
      </c>
      <c r="AL37" s="597" t="e">
        <f aca="false">AL36-AK37</f>
        <v>#DIV/0!</v>
      </c>
      <c r="AN37" s="597" t="n">
        <f aca="false">AN36-1</f>
        <v>-14</v>
      </c>
      <c r="AO37" s="608" t="n">
        <f aca="false">AO36+28</f>
        <v>365</v>
      </c>
      <c r="AP37" s="609" t="n">
        <f aca="false">AP36</f>
        <v>0</v>
      </c>
      <c r="AQ37" s="597" t="e">
        <f aca="false">IF(AP37=AP36,IF(AT36&lt;AQ36,AT36*(1+AP37),AQ36),AT36*(AP37*(1+AP37)^AN37)/((1+AP37)^(AN37)-1))</f>
        <v>#DIV/0!</v>
      </c>
      <c r="AR37" s="597" t="e">
        <f aca="false">AT36*AP37</f>
        <v>#DIV/0!</v>
      </c>
      <c r="AS37" s="597" t="e">
        <f aca="false">IF(AT36&lt;1,0,AQ37-AR37)</f>
        <v>#DIV/0!</v>
      </c>
      <c r="AT37" s="597" t="e">
        <f aca="false">AT36-AS37</f>
        <v>#DIV/0!</v>
      </c>
    </row>
    <row r="38" customFormat="false" ht="12" hidden="false" customHeight="false" outlineLevel="0" collapsed="false">
      <c r="B38" s="597"/>
      <c r="C38" s="608" t="n">
        <f aca="false">C37+31</f>
        <v>396</v>
      </c>
      <c r="D38" s="609" t="n">
        <f aca="false">D37</f>
        <v>0</v>
      </c>
      <c r="E38" s="597" t="e">
        <f aca="false">IF(D38=D37,IF(H37&lt;E37,H37*(1+D38),E37),H37*(D38*(1+D38)^B38)/((1+D38)^(B38)-1))</f>
        <v>#DIV/0!</v>
      </c>
      <c r="F38" s="597" t="e">
        <f aca="false">H37*D38</f>
        <v>#DIV/0!</v>
      </c>
      <c r="G38" s="597" t="e">
        <f aca="false">IF(H37&lt;1,0,E38-F38)</f>
        <v>#DIV/0!</v>
      </c>
      <c r="H38" s="597" t="e">
        <f aca="false">H37-G38</f>
        <v>#DIV/0!</v>
      </c>
      <c r="I38" s="220"/>
      <c r="M38" s="220"/>
      <c r="P38" s="597" t="n">
        <f aca="false">P37-1</f>
        <v>-15</v>
      </c>
      <c r="Q38" s="608" t="n">
        <f aca="false">Q37+31</f>
        <v>396</v>
      </c>
      <c r="R38" s="609" t="n">
        <f aca="false">R37</f>
        <v>0</v>
      </c>
      <c r="S38" s="597" t="e">
        <f aca="false">IF(R38=R37,IF(V37&lt;S37,V37*(1+R38),S37),V37*(R38*(1+R38)^P38)/((1+R38)^(P38)-1))</f>
        <v>#DIV/0!</v>
      </c>
      <c r="T38" s="597" t="e">
        <f aca="false">V37*R38</f>
        <v>#DIV/0!</v>
      </c>
      <c r="U38" s="597" t="e">
        <f aca="false">IF(V37&lt;1,0,S38-T38)</f>
        <v>#DIV/0!</v>
      </c>
      <c r="V38" s="597" t="e">
        <f aca="false">V37-U38</f>
        <v>#DIV/0!</v>
      </c>
      <c r="X38" s="597" t="n">
        <f aca="false">X37-1</f>
        <v>-15</v>
      </c>
      <c r="Y38" s="608" t="n">
        <f aca="false">Y37+31</f>
        <v>396</v>
      </c>
      <c r="Z38" s="609" t="n">
        <f aca="false">Z37</f>
        <v>0</v>
      </c>
      <c r="AA38" s="597" t="e">
        <f aca="false">IF(Z38=Z37,IF(AD37&lt;AA37,AD37*(1+Z38),AA37),AD37*(Z38*(1+Z38)^X38)/((1+Z38)^(X38)-1))</f>
        <v>#DIV/0!</v>
      </c>
      <c r="AB38" s="597" t="e">
        <f aca="false">AD37*Z38</f>
        <v>#DIV/0!</v>
      </c>
      <c r="AC38" s="597" t="e">
        <f aca="false">IF(AD37&lt;1,0,AA38-AB38)</f>
        <v>#DIV/0!</v>
      </c>
      <c r="AD38" s="597" t="e">
        <f aca="false">AD37-AC38</f>
        <v>#DIV/0!</v>
      </c>
      <c r="AF38" s="597" t="n">
        <f aca="false">AF37-1</f>
        <v>-15</v>
      </c>
      <c r="AG38" s="608" t="n">
        <f aca="false">AG37+31</f>
        <v>396</v>
      </c>
      <c r="AH38" s="609" t="n">
        <f aca="false">AH37</f>
        <v>0</v>
      </c>
      <c r="AI38" s="597" t="e">
        <f aca="false">IF(AH38=AH37,IF(AL37&lt;AI37,AL37*(1+AH38),AI37),AL37*(AH38*(1+AH38)^AF38)/((1+AH38)^(AF38)-1))</f>
        <v>#DIV/0!</v>
      </c>
      <c r="AJ38" s="597" t="e">
        <f aca="false">AL37*AH38</f>
        <v>#DIV/0!</v>
      </c>
      <c r="AK38" s="597" t="e">
        <f aca="false">IF(AL37&lt;1,0,AI38-AJ38)</f>
        <v>#DIV/0!</v>
      </c>
      <c r="AL38" s="597" t="e">
        <f aca="false">AL37-AK38</f>
        <v>#DIV/0!</v>
      </c>
      <c r="AN38" s="597" t="n">
        <f aca="false">AN37-1</f>
        <v>-15</v>
      </c>
      <c r="AO38" s="608" t="n">
        <f aca="false">AO37+31</f>
        <v>396</v>
      </c>
      <c r="AP38" s="609" t="n">
        <f aca="false">AP37</f>
        <v>0</v>
      </c>
      <c r="AQ38" s="597" t="e">
        <f aca="false">IF(AP38=AP37,IF(AT37&lt;AQ37,AT37*(1+AP38),AQ37),AT37*(AP38*(1+AP38)^AN38)/((1+AP38)^(AN38)-1))</f>
        <v>#DIV/0!</v>
      </c>
      <c r="AR38" s="597" t="e">
        <f aca="false">AT37*AP38</f>
        <v>#DIV/0!</v>
      </c>
      <c r="AS38" s="597" t="e">
        <f aca="false">IF(AT37&lt;1,0,AQ38-AR38)</f>
        <v>#DIV/0!</v>
      </c>
      <c r="AT38" s="597" t="e">
        <f aca="false">AT37-AS38</f>
        <v>#DIV/0!</v>
      </c>
    </row>
    <row r="39" customFormat="false" ht="12" hidden="false" customHeight="false" outlineLevel="0" collapsed="false">
      <c r="B39" s="597"/>
      <c r="C39" s="608" t="n">
        <f aca="false">C38+30</f>
        <v>426</v>
      </c>
      <c r="D39" s="609" t="n">
        <f aca="false">D38</f>
        <v>0</v>
      </c>
      <c r="E39" s="597" t="e">
        <f aca="false">IF(D39=D38,IF(H38&lt;E38,H38*(1+D39),E38),H38*(D39*(1+D39)^B39)/((1+D39)^(B39)-1))</f>
        <v>#DIV/0!</v>
      </c>
      <c r="F39" s="597" t="e">
        <f aca="false">H38*D39</f>
        <v>#DIV/0!</v>
      </c>
      <c r="G39" s="597" t="e">
        <f aca="false">IF(H38&lt;1,0,E39-F39)</f>
        <v>#DIV/0!</v>
      </c>
      <c r="H39" s="597" t="e">
        <f aca="false">H38-G39</f>
        <v>#DIV/0!</v>
      </c>
      <c r="I39" s="220"/>
      <c r="M39" s="220"/>
    </row>
    <row r="40" customFormat="false" ht="17.35" hidden="false" customHeight="false" outlineLevel="0" collapsed="false">
      <c r="B40" s="597"/>
      <c r="C40" s="608" t="n">
        <f aca="false">C39+31</f>
        <v>457</v>
      </c>
      <c r="D40" s="609" t="n">
        <f aca="false">D39</f>
        <v>0</v>
      </c>
      <c r="E40" s="597" t="e">
        <f aca="false">IF(D40=D39,IF(H39&lt;E39,H39*(1+D40),E39),H39*(D40*(1+D40)^B40)/((1+D40)^(B40)-1))</f>
        <v>#DIV/0!</v>
      </c>
      <c r="F40" s="612" t="s">
        <v>900</v>
      </c>
      <c r="G40" s="613" t="n">
        <f aca="false">F23</f>
        <v>0</v>
      </c>
      <c r="H40" s="613" t="e">
        <f aca="false">F24</f>
        <v>#DIV/0!</v>
      </c>
      <c r="I40" s="613" t="e">
        <f aca="false">F25</f>
        <v>#DIV/0!</v>
      </c>
      <c r="J40" s="613" t="e">
        <f aca="false">F26</f>
        <v>#DIV/0!</v>
      </c>
      <c r="K40" s="613" t="e">
        <f aca="false">F27</f>
        <v>#DIV/0!</v>
      </c>
      <c r="L40" s="613" t="e">
        <f aca="false">F27</f>
        <v>#DIV/0!</v>
      </c>
      <c r="M40" s="220"/>
      <c r="T40" s="598" t="s">
        <v>896</v>
      </c>
      <c r="U40" s="211" t="n">
        <f aca="false">T23</f>
        <v>0</v>
      </c>
      <c r="V40" s="211" t="e">
        <f aca="false">T24</f>
        <v>#DIV/0!</v>
      </c>
      <c r="W40" s="211" t="e">
        <f aca="false">T25</f>
        <v>#DIV/0!</v>
      </c>
      <c r="X40" s="211" t="e">
        <f aca="false">T26</f>
        <v>#DIV/0!</v>
      </c>
      <c r="Z40" s="211" t="e">
        <f aca="false">T27</f>
        <v>#DIV/0!</v>
      </c>
      <c r="AB40" s="598" t="s">
        <v>896</v>
      </c>
      <c r="AC40" s="211" t="n">
        <f aca="false">AB23</f>
        <v>0</v>
      </c>
      <c r="AD40" s="211" t="e">
        <f aca="false">AB24</f>
        <v>#DIV/0!</v>
      </c>
      <c r="AE40" s="211" t="e">
        <f aca="false">AB25</f>
        <v>#DIV/0!</v>
      </c>
      <c r="AF40" s="211" t="e">
        <f aca="false">AB26</f>
        <v>#DIV/0!</v>
      </c>
      <c r="AH40" s="211" t="e">
        <f aca="false">AB27</f>
        <v>#DIV/0!</v>
      </c>
      <c r="AJ40" s="598" t="s">
        <v>896</v>
      </c>
      <c r="AK40" s="211" t="n">
        <f aca="false">AJ23</f>
        <v>0</v>
      </c>
      <c r="AL40" s="211" t="e">
        <f aca="false">AJ24</f>
        <v>#DIV/0!</v>
      </c>
      <c r="AM40" s="211" t="e">
        <f aca="false">AJ25</f>
        <v>#DIV/0!</v>
      </c>
      <c r="AN40" s="211" t="e">
        <f aca="false">AJ26</f>
        <v>#DIV/0!</v>
      </c>
      <c r="AP40" s="211" t="e">
        <f aca="false">AJ27</f>
        <v>#DIV/0!</v>
      </c>
      <c r="AR40" s="598" t="s">
        <v>896</v>
      </c>
      <c r="AS40" s="211" t="n">
        <f aca="false">AR23</f>
        <v>0</v>
      </c>
      <c r="AT40" s="211" t="e">
        <f aca="false">AR24</f>
        <v>#DIV/0!</v>
      </c>
      <c r="AU40" s="211" t="e">
        <f aca="false">AR25</f>
        <v>#DIV/0!</v>
      </c>
      <c r="AV40" s="211" t="e">
        <f aca="false">AR26</f>
        <v>#DIV/0!</v>
      </c>
      <c r="AX40" s="211" t="e">
        <f aca="false">AR27</f>
        <v>#DIV/0!</v>
      </c>
    </row>
    <row r="41" customFormat="false" ht="17.35" hidden="false" customHeight="false" outlineLevel="0" collapsed="false">
      <c r="B41" s="597"/>
      <c r="C41" s="608" t="n">
        <f aca="false">C40+30</f>
        <v>487</v>
      </c>
      <c r="D41" s="609" t="n">
        <f aca="false">D40</f>
        <v>0</v>
      </c>
      <c r="E41" s="597" t="e">
        <f aca="false">IF(D41=D40,IF(H40&lt;E40,H40*(1+D41),E40),H40*(D41*(1+D41)^B41)/((1+D41)^(B41)-1))</f>
        <v>#DIV/0!</v>
      </c>
      <c r="F41" s="612" t="s">
        <v>901</v>
      </c>
      <c r="G41" s="613" t="e">
        <f aca="false">G23</f>
        <v>#DIV/0!</v>
      </c>
      <c r="H41" s="613" t="e">
        <f aca="false">G24</f>
        <v>#DIV/0!</v>
      </c>
      <c r="I41" s="613" t="e">
        <f aca="false">G25</f>
        <v>#DIV/0!</v>
      </c>
      <c r="J41" s="613" t="e">
        <f aca="false">G26</f>
        <v>#DIV/0!</v>
      </c>
      <c r="K41" s="613" t="e">
        <f aca="false">G27</f>
        <v>#DIV/0!</v>
      </c>
      <c r="L41" s="613" t="e">
        <f aca="false">G27</f>
        <v>#DIV/0!</v>
      </c>
      <c r="M41" s="220"/>
      <c r="T41" s="598" t="s">
        <v>897</v>
      </c>
      <c r="U41" s="211" t="e">
        <f aca="false">U23</f>
        <v>#DIV/0!</v>
      </c>
      <c r="V41" s="211" t="e">
        <f aca="false">U24</f>
        <v>#DIV/0!</v>
      </c>
      <c r="W41" s="211" t="e">
        <f aca="false">U25</f>
        <v>#DIV/0!</v>
      </c>
      <c r="X41" s="211" t="e">
        <f aca="false">U26</f>
        <v>#DIV/0!</v>
      </c>
      <c r="Z41" s="211" t="e">
        <f aca="false">U27</f>
        <v>#DIV/0!</v>
      </c>
      <c r="AB41" s="598" t="s">
        <v>897</v>
      </c>
      <c r="AC41" s="211" t="e">
        <f aca="false">AC23</f>
        <v>#DIV/0!</v>
      </c>
      <c r="AD41" s="211" t="e">
        <f aca="false">AC24</f>
        <v>#DIV/0!</v>
      </c>
      <c r="AE41" s="211" t="e">
        <f aca="false">AC25</f>
        <v>#DIV/0!</v>
      </c>
      <c r="AF41" s="211" t="e">
        <f aca="false">AC26</f>
        <v>#DIV/0!</v>
      </c>
      <c r="AH41" s="211" t="e">
        <f aca="false">AC27</f>
        <v>#DIV/0!</v>
      </c>
      <c r="AJ41" s="598" t="s">
        <v>897</v>
      </c>
      <c r="AK41" s="211" t="e">
        <f aca="false">AK23</f>
        <v>#DIV/0!</v>
      </c>
      <c r="AL41" s="211" t="e">
        <f aca="false">AK24</f>
        <v>#DIV/0!</v>
      </c>
      <c r="AM41" s="211" t="e">
        <f aca="false">AK25</f>
        <v>#DIV/0!</v>
      </c>
      <c r="AN41" s="211" t="e">
        <f aca="false">AK26</f>
        <v>#DIV/0!</v>
      </c>
      <c r="AP41" s="211" t="e">
        <f aca="false">AK27</f>
        <v>#DIV/0!</v>
      </c>
      <c r="AR41" s="598" t="s">
        <v>897</v>
      </c>
      <c r="AS41" s="211" t="e">
        <f aca="false">AS23</f>
        <v>#DIV/0!</v>
      </c>
      <c r="AT41" s="211" t="e">
        <f aca="false">AS24</f>
        <v>#DIV/0!</v>
      </c>
      <c r="AU41" s="211" t="e">
        <f aca="false">AS25</f>
        <v>#DIV/0!</v>
      </c>
      <c r="AV41" s="211" t="e">
        <f aca="false">AS26</f>
        <v>#DIV/0!</v>
      </c>
      <c r="AX41" s="211" t="e">
        <f aca="false">AS27</f>
        <v>#DIV/0!</v>
      </c>
    </row>
    <row r="42" customFormat="false" ht="12" hidden="false" customHeight="false" outlineLevel="0" collapsed="false">
      <c r="B42" s="597"/>
      <c r="C42" s="608" t="n">
        <f aca="false">C41+31</f>
        <v>518</v>
      </c>
      <c r="D42" s="609" t="n">
        <f aca="false">D41</f>
        <v>0</v>
      </c>
      <c r="E42" s="597" t="e">
        <f aca="false">IF(D42=D41,IF(H41&lt;E41,H41*(1+D42),E41),H41*(D42*(1+D42)^B42)/((1+D42)^(B42)-1))</f>
        <v>#DIV/0!</v>
      </c>
      <c r="F42" s="597" t="e">
        <f aca="false">H41*D42</f>
        <v>#DIV/0!</v>
      </c>
      <c r="G42" s="597" t="e">
        <f aca="false">IF(H41&lt;1,0,E42-F42)</f>
        <v>#DIV/0!</v>
      </c>
      <c r="H42" s="597" t="e">
        <f aca="false">H41-G42</f>
        <v>#DIV/0!</v>
      </c>
      <c r="I42" s="220"/>
      <c r="M42" s="220"/>
    </row>
    <row r="43" customFormat="false" ht="12" hidden="false" customHeight="false" outlineLevel="0" collapsed="false">
      <c r="B43" s="597"/>
      <c r="C43" s="608" t="n">
        <f aca="false">C42+31</f>
        <v>549</v>
      </c>
      <c r="D43" s="609" t="n">
        <f aca="false">D42</f>
        <v>0</v>
      </c>
      <c r="E43" s="597" t="e">
        <f aca="false">IF(D43=D42,IF(H42&lt;E42,H42*(1+D43),E42),H42*(D43*(1+D43)^B43)/((1+D43)^(B43)-1))</f>
        <v>#DIV/0!</v>
      </c>
      <c r="F43" s="597" t="e">
        <f aca="false">H42*D43</f>
        <v>#DIV/0!</v>
      </c>
      <c r="G43" s="597" t="e">
        <f aca="false">IF(H42&lt;1,0,E43-F43)</f>
        <v>#DIV/0!</v>
      </c>
      <c r="H43" s="597" t="e">
        <f aca="false">H42-G43</f>
        <v>#DIV/0!</v>
      </c>
      <c r="I43" s="220"/>
      <c r="M43" s="220"/>
    </row>
    <row r="44" customFormat="false" ht="12" hidden="false" customHeight="false" outlineLevel="0" collapsed="false">
      <c r="B44" s="597"/>
      <c r="C44" s="608"/>
      <c r="D44" s="609"/>
      <c r="E44" s="597"/>
      <c r="F44" s="597"/>
      <c r="G44" s="597"/>
      <c r="H44" s="597"/>
      <c r="I44" s="220"/>
      <c r="M44" s="220"/>
    </row>
    <row r="45" customFormat="false" ht="12" hidden="false" customHeight="false" outlineLevel="0" collapsed="false">
      <c r="C45" s="231"/>
      <c r="D45" s="232"/>
      <c r="I45" s="220"/>
      <c r="M45" s="220"/>
    </row>
    <row r="46" customFormat="false" ht="12" hidden="false" customHeight="false" outlineLevel="0" collapsed="false">
      <c r="C46" s="231"/>
      <c r="D46" s="232"/>
      <c r="I46" s="220"/>
      <c r="M46" s="220"/>
    </row>
    <row r="47" customFormat="false" ht="12" hidden="false" customHeight="false" outlineLevel="0" collapsed="false">
      <c r="C47" s="231"/>
      <c r="D47" s="232"/>
      <c r="I47" s="220"/>
      <c r="M47" s="220"/>
    </row>
    <row r="48" customFormat="false" ht="12" hidden="false" customHeight="false" outlineLevel="0" collapsed="false">
      <c r="C48" s="231"/>
      <c r="D48" s="232"/>
      <c r="I48" s="220"/>
      <c r="M48" s="220"/>
    </row>
    <row r="49" customFormat="false" ht="12" hidden="false" customHeight="false" outlineLevel="0" collapsed="false">
      <c r="C49" s="231"/>
      <c r="D49" s="232"/>
      <c r="I49" s="220"/>
      <c r="M49" s="220"/>
    </row>
    <row r="50" customFormat="false" ht="12" hidden="false" customHeight="false" outlineLevel="0" collapsed="false">
      <c r="C50" s="231"/>
      <c r="D50" s="232"/>
      <c r="I50" s="220"/>
      <c r="M50" s="220"/>
    </row>
    <row r="51" customFormat="false" ht="12" hidden="false" customHeight="false" outlineLevel="0" collapsed="false">
      <c r="C51" s="231"/>
      <c r="D51" s="232"/>
      <c r="I51" s="220"/>
      <c r="M51" s="220"/>
    </row>
    <row r="52" customFormat="false" ht="12" hidden="false" customHeight="false" outlineLevel="0" collapsed="false">
      <c r="C52" s="231"/>
      <c r="D52" s="232"/>
      <c r="I52" s="220"/>
      <c r="M52" s="220"/>
    </row>
    <row r="53" customFormat="false" ht="12" hidden="false" customHeight="false" outlineLevel="0" collapsed="false">
      <c r="C53" s="231"/>
      <c r="D53" s="232"/>
      <c r="I53" s="220"/>
      <c r="M53" s="220"/>
    </row>
    <row r="54" customFormat="false" ht="12" hidden="false" customHeight="false" outlineLevel="0" collapsed="false">
      <c r="C54" s="231"/>
      <c r="D54" s="232"/>
      <c r="I54" s="220"/>
      <c r="M54" s="220"/>
    </row>
    <row r="55" customFormat="false" ht="12" hidden="false" customHeight="false" outlineLevel="0" collapsed="false">
      <c r="C55" s="231"/>
      <c r="D55" s="232"/>
      <c r="I55" s="220"/>
      <c r="M55" s="220"/>
    </row>
    <row r="56" customFormat="false" ht="12" hidden="false" customHeight="false" outlineLevel="0" collapsed="false">
      <c r="C56" s="231"/>
      <c r="D56" s="232"/>
      <c r="I56" s="220"/>
      <c r="M56" s="220"/>
    </row>
    <row r="57" customFormat="false" ht="12" hidden="false" customHeight="false" outlineLevel="0" collapsed="false">
      <c r="C57" s="231"/>
      <c r="D57" s="232"/>
      <c r="I57" s="220"/>
      <c r="M57" s="220"/>
    </row>
    <row r="58" customFormat="false" ht="12" hidden="false" customHeight="false" outlineLevel="0" collapsed="false">
      <c r="C58" s="231"/>
      <c r="D58" s="232"/>
      <c r="I58" s="220"/>
      <c r="M58" s="220"/>
    </row>
    <row r="59" customFormat="false" ht="12" hidden="false" customHeight="false" outlineLevel="0" collapsed="false">
      <c r="C59" s="231"/>
      <c r="D59" s="232"/>
      <c r="I59" s="220"/>
      <c r="M59" s="220"/>
    </row>
    <row r="60" customFormat="false" ht="12" hidden="false" customHeight="false" outlineLevel="0" collapsed="false">
      <c r="C60" s="231"/>
      <c r="D60" s="232"/>
      <c r="I60" s="220"/>
      <c r="M60" s="220"/>
    </row>
    <row r="61" customFormat="false" ht="12" hidden="false" customHeight="false" outlineLevel="0" collapsed="false">
      <c r="C61" s="231"/>
      <c r="D61" s="232"/>
      <c r="I61" s="220"/>
      <c r="M61" s="220"/>
    </row>
    <row r="62" customFormat="false" ht="12" hidden="false" customHeight="false" outlineLevel="0" collapsed="false">
      <c r="C62" s="231"/>
      <c r="D62" s="232"/>
      <c r="I62" s="220"/>
      <c r="M62" s="220"/>
    </row>
    <row r="63" customFormat="false" ht="12" hidden="false" customHeight="false" outlineLevel="0" collapsed="false">
      <c r="C63" s="231"/>
      <c r="D63" s="232"/>
      <c r="I63" s="220"/>
      <c r="M63" s="220"/>
    </row>
    <row r="64" customFormat="false" ht="12" hidden="false" customHeight="false" outlineLevel="0" collapsed="false">
      <c r="C64" s="231"/>
      <c r="D64" s="232"/>
      <c r="I64" s="220"/>
      <c r="M64" s="220"/>
    </row>
    <row r="65" customFormat="false" ht="12" hidden="false" customHeight="false" outlineLevel="0" collapsed="false">
      <c r="C65" s="231"/>
      <c r="D65" s="232"/>
      <c r="I65" s="220"/>
      <c r="M65" s="220"/>
    </row>
    <row r="66" customFormat="false" ht="12" hidden="false" customHeight="false" outlineLevel="0" collapsed="false">
      <c r="C66" s="231"/>
      <c r="D66" s="232"/>
      <c r="I66" s="220"/>
      <c r="M66" s="220"/>
    </row>
    <row r="67" customFormat="false" ht="12" hidden="false" customHeight="false" outlineLevel="0" collapsed="false">
      <c r="C67" s="231"/>
      <c r="D67" s="232"/>
      <c r="I67" s="220"/>
      <c r="M67" s="220"/>
    </row>
    <row r="68" customFormat="false" ht="12" hidden="false" customHeight="false" outlineLevel="0" collapsed="false">
      <c r="C68" s="231"/>
      <c r="D68" s="232"/>
      <c r="I68" s="220"/>
      <c r="M68" s="220"/>
    </row>
    <row r="69" customFormat="false" ht="12" hidden="false" customHeight="false" outlineLevel="0" collapsed="false">
      <c r="C69" s="231"/>
      <c r="D69" s="232"/>
      <c r="I69" s="220"/>
      <c r="M69" s="220"/>
    </row>
    <row r="70" customFormat="false" ht="12" hidden="false" customHeight="false" outlineLevel="0" collapsed="false">
      <c r="C70" s="231"/>
      <c r="D70" s="232"/>
      <c r="I70" s="220"/>
      <c r="M70" s="220"/>
    </row>
    <row r="71" customFormat="false" ht="12" hidden="false" customHeight="false" outlineLevel="0" collapsed="false">
      <c r="C71" s="231"/>
      <c r="D71" s="232"/>
      <c r="I71" s="220"/>
      <c r="M71" s="220"/>
    </row>
    <row r="72" customFormat="false" ht="12" hidden="false" customHeight="false" outlineLevel="0" collapsed="false">
      <c r="C72" s="231"/>
      <c r="D72" s="232"/>
      <c r="I72" s="220"/>
      <c r="M72" s="220"/>
    </row>
    <row r="73" customFormat="false" ht="12" hidden="false" customHeight="false" outlineLevel="0" collapsed="false">
      <c r="C73" s="231"/>
      <c r="D73" s="232"/>
      <c r="I73" s="220"/>
      <c r="M73" s="220"/>
    </row>
    <row r="74" customFormat="false" ht="12" hidden="false" customHeight="false" outlineLevel="0" collapsed="false">
      <c r="C74" s="231"/>
      <c r="D74" s="232"/>
      <c r="I74" s="220"/>
      <c r="M74" s="220"/>
    </row>
    <row r="75" customFormat="false" ht="12" hidden="false" customHeight="false" outlineLevel="0" collapsed="false">
      <c r="C75" s="231"/>
      <c r="D75" s="232"/>
      <c r="I75" s="220"/>
      <c r="M75" s="220"/>
    </row>
    <row r="76" customFormat="false" ht="12" hidden="false" customHeight="false" outlineLevel="0" collapsed="false">
      <c r="C76" s="231"/>
      <c r="D76" s="232"/>
      <c r="I76" s="220"/>
      <c r="M76" s="220"/>
    </row>
    <row r="77" customFormat="false" ht="12" hidden="false" customHeight="false" outlineLevel="0" collapsed="false">
      <c r="C77" s="231"/>
      <c r="D77" s="232"/>
      <c r="I77" s="220"/>
      <c r="M77" s="220"/>
    </row>
    <row r="78" customFormat="false" ht="12" hidden="false" customHeight="false" outlineLevel="0" collapsed="false">
      <c r="C78" s="231"/>
      <c r="D78" s="232"/>
      <c r="I78" s="220"/>
      <c r="M78" s="220"/>
    </row>
    <row r="79" customFormat="false" ht="12" hidden="false" customHeight="false" outlineLevel="0" collapsed="false">
      <c r="C79" s="231"/>
      <c r="D79" s="232"/>
      <c r="I79" s="220"/>
      <c r="M79" s="220"/>
    </row>
    <row r="80" customFormat="false" ht="12" hidden="false" customHeight="false" outlineLevel="0" collapsed="false">
      <c r="C80" s="231"/>
      <c r="D80" s="232"/>
      <c r="I80" s="220"/>
      <c r="M80" s="220"/>
    </row>
    <row r="81" customFormat="false" ht="12" hidden="false" customHeight="false" outlineLevel="0" collapsed="false">
      <c r="C81" s="231"/>
      <c r="D81" s="232"/>
      <c r="I81" s="220"/>
      <c r="M81" s="220"/>
    </row>
    <row r="82" customFormat="false" ht="12" hidden="false" customHeight="false" outlineLevel="0" collapsed="false">
      <c r="C82" s="231"/>
      <c r="D82" s="232"/>
      <c r="I82" s="220"/>
      <c r="M82" s="220"/>
    </row>
    <row r="83" customFormat="false" ht="12" hidden="false" customHeight="false" outlineLevel="0" collapsed="false">
      <c r="C83" s="231"/>
      <c r="D83" s="232"/>
      <c r="I83" s="220"/>
      <c r="M83" s="220"/>
    </row>
    <row r="84" customFormat="false" ht="12" hidden="false" customHeight="false" outlineLevel="0" collapsed="false">
      <c r="C84" s="231"/>
      <c r="D84" s="232"/>
      <c r="I84" s="220"/>
      <c r="M84" s="220"/>
    </row>
    <row r="85" customFormat="false" ht="12" hidden="false" customHeight="false" outlineLevel="0" collapsed="false">
      <c r="C85" s="231"/>
      <c r="D85" s="232"/>
      <c r="I85" s="220"/>
      <c r="M85" s="220"/>
    </row>
    <row r="86" customFormat="false" ht="12" hidden="false" customHeight="false" outlineLevel="0" collapsed="false">
      <c r="C86" s="231"/>
      <c r="D86" s="232"/>
      <c r="I86" s="220"/>
      <c r="M86" s="220"/>
    </row>
    <row r="87" customFormat="false" ht="12" hidden="false" customHeight="false" outlineLevel="0" collapsed="false">
      <c r="C87" s="231"/>
      <c r="D87" s="232"/>
      <c r="I87" s="220"/>
      <c r="M87" s="220"/>
    </row>
    <row r="88" customFormat="false" ht="12" hidden="false" customHeight="false" outlineLevel="0" collapsed="false">
      <c r="C88" s="231"/>
      <c r="D88" s="232"/>
      <c r="I88" s="220"/>
      <c r="M88" s="220"/>
    </row>
    <row r="89" customFormat="false" ht="12" hidden="false" customHeight="false" outlineLevel="0" collapsed="false">
      <c r="C89" s="231"/>
      <c r="D89" s="232"/>
      <c r="I89" s="220"/>
      <c r="M89" s="220"/>
    </row>
    <row r="90" customFormat="false" ht="12" hidden="false" customHeight="false" outlineLevel="0" collapsed="false">
      <c r="C90" s="231"/>
      <c r="D90" s="232"/>
      <c r="I90" s="220"/>
      <c r="M90" s="220"/>
    </row>
    <row r="91" customFormat="false" ht="12" hidden="false" customHeight="false" outlineLevel="0" collapsed="false">
      <c r="C91" s="231"/>
      <c r="D91" s="232"/>
      <c r="I91" s="220"/>
      <c r="M91" s="220"/>
    </row>
    <row r="92" customFormat="false" ht="12" hidden="false" customHeight="false" outlineLevel="0" collapsed="false">
      <c r="C92" s="231"/>
      <c r="D92" s="232"/>
      <c r="I92" s="220"/>
      <c r="M92" s="220"/>
    </row>
    <row r="93" customFormat="false" ht="12" hidden="false" customHeight="false" outlineLevel="0" collapsed="false">
      <c r="C93" s="231"/>
      <c r="D93" s="232"/>
      <c r="I93" s="220"/>
      <c r="M93" s="220"/>
    </row>
    <row r="94" customFormat="false" ht="12" hidden="false" customHeight="false" outlineLevel="0" collapsed="false">
      <c r="C94" s="231"/>
      <c r="D94" s="232"/>
      <c r="I94" s="220"/>
      <c r="M94" s="220"/>
    </row>
    <row r="95" customFormat="false" ht="12" hidden="false" customHeight="false" outlineLevel="0" collapsed="false">
      <c r="C95" s="231"/>
      <c r="D95" s="232"/>
      <c r="I95" s="220"/>
      <c r="M95" s="220"/>
    </row>
    <row r="96" customFormat="false" ht="12" hidden="false" customHeight="false" outlineLevel="0" collapsed="false">
      <c r="C96" s="231"/>
      <c r="D96" s="232"/>
      <c r="I96" s="220"/>
      <c r="M96" s="220"/>
    </row>
    <row r="97" customFormat="false" ht="12" hidden="false" customHeight="false" outlineLevel="0" collapsed="false">
      <c r="C97" s="231"/>
      <c r="D97" s="232"/>
      <c r="I97" s="220"/>
      <c r="M97" s="220"/>
    </row>
    <row r="98" customFormat="false" ht="12" hidden="false" customHeight="false" outlineLevel="0" collapsed="false">
      <c r="C98" s="231"/>
      <c r="D98" s="232"/>
      <c r="I98" s="220"/>
      <c r="M98" s="220"/>
    </row>
    <row r="99" customFormat="false" ht="12" hidden="false" customHeight="false" outlineLevel="0" collapsed="false">
      <c r="C99" s="231"/>
      <c r="D99" s="232"/>
      <c r="I99" s="220"/>
      <c r="M99" s="220"/>
    </row>
    <row r="100" customFormat="false" ht="12" hidden="false" customHeight="false" outlineLevel="0" collapsed="false">
      <c r="C100" s="231"/>
      <c r="D100" s="232"/>
      <c r="I100" s="220"/>
      <c r="M100" s="220"/>
    </row>
    <row r="101" customFormat="false" ht="12" hidden="false" customHeight="false" outlineLevel="0" collapsed="false">
      <c r="C101" s="231"/>
      <c r="D101" s="232"/>
      <c r="I101" s="220"/>
      <c r="M101" s="220"/>
    </row>
    <row r="102" customFormat="false" ht="12" hidden="false" customHeight="false" outlineLevel="0" collapsed="false">
      <c r="C102" s="231"/>
      <c r="D102" s="232"/>
      <c r="I102" s="220"/>
      <c r="M102" s="220"/>
    </row>
    <row r="103" customFormat="false" ht="12" hidden="false" customHeight="false" outlineLevel="0" collapsed="false">
      <c r="C103" s="231"/>
      <c r="D103" s="232"/>
      <c r="I103" s="220"/>
      <c r="M103" s="220"/>
    </row>
    <row r="104" customFormat="false" ht="12" hidden="false" customHeight="false" outlineLevel="0" collapsed="false">
      <c r="C104" s="231"/>
      <c r="D104" s="232"/>
      <c r="I104" s="220"/>
      <c r="M104" s="220"/>
    </row>
    <row r="105" customFormat="false" ht="12" hidden="false" customHeight="false" outlineLevel="0" collapsed="false">
      <c r="C105" s="231"/>
      <c r="D105" s="232"/>
      <c r="I105" s="220"/>
      <c r="M105" s="220"/>
    </row>
    <row r="106" customFormat="false" ht="12" hidden="false" customHeight="false" outlineLevel="0" collapsed="false">
      <c r="C106" s="231"/>
      <c r="D106" s="232"/>
      <c r="I106" s="220"/>
      <c r="M106" s="220"/>
    </row>
    <row r="107" customFormat="false" ht="12" hidden="false" customHeight="false" outlineLevel="0" collapsed="false">
      <c r="C107" s="231"/>
      <c r="D107" s="232"/>
      <c r="I107" s="220"/>
      <c r="M107" s="220"/>
    </row>
    <row r="108" customFormat="false" ht="12" hidden="false" customHeight="false" outlineLevel="0" collapsed="false">
      <c r="C108" s="231"/>
      <c r="D108" s="232"/>
      <c r="I108" s="220"/>
      <c r="M108" s="220"/>
    </row>
    <row r="109" customFormat="false" ht="12" hidden="false" customHeight="false" outlineLevel="0" collapsed="false">
      <c r="C109" s="231"/>
      <c r="D109" s="232"/>
      <c r="I109" s="220"/>
      <c r="M109" s="220"/>
    </row>
    <row r="110" customFormat="false" ht="12" hidden="false" customHeight="false" outlineLevel="0" collapsed="false">
      <c r="C110" s="231"/>
      <c r="D110" s="232"/>
      <c r="I110" s="220"/>
      <c r="M110" s="220"/>
    </row>
    <row r="111" customFormat="false" ht="12" hidden="false" customHeight="false" outlineLevel="0" collapsed="false">
      <c r="C111" s="231"/>
      <c r="D111" s="232"/>
      <c r="I111" s="220"/>
      <c r="M111" s="220"/>
    </row>
    <row r="112" customFormat="false" ht="12" hidden="false" customHeight="false" outlineLevel="0" collapsed="false">
      <c r="C112" s="231"/>
      <c r="D112" s="232"/>
      <c r="I112" s="220"/>
      <c r="M112" s="220"/>
    </row>
    <row r="113" customFormat="false" ht="12" hidden="false" customHeight="false" outlineLevel="0" collapsed="false">
      <c r="C113" s="231"/>
      <c r="D113" s="232"/>
      <c r="I113" s="220"/>
      <c r="M113" s="220"/>
    </row>
    <row r="114" customFormat="false" ht="12" hidden="false" customHeight="false" outlineLevel="0" collapsed="false">
      <c r="C114" s="231"/>
      <c r="D114" s="232"/>
      <c r="I114" s="220"/>
      <c r="M114" s="220"/>
    </row>
    <row r="115" customFormat="false" ht="12" hidden="false" customHeight="false" outlineLevel="0" collapsed="false">
      <c r="C115" s="231"/>
      <c r="D115" s="232"/>
      <c r="I115" s="220"/>
      <c r="M115" s="220"/>
    </row>
    <row r="116" customFormat="false" ht="12" hidden="false" customHeight="false" outlineLevel="0" collapsed="false">
      <c r="C116" s="231"/>
      <c r="D116" s="232"/>
      <c r="I116" s="220"/>
      <c r="M116" s="220"/>
    </row>
    <row r="117" customFormat="false" ht="12" hidden="false" customHeight="false" outlineLevel="0" collapsed="false">
      <c r="C117" s="231"/>
      <c r="D117" s="232"/>
      <c r="I117" s="220"/>
      <c r="M117" s="220"/>
    </row>
    <row r="118" customFormat="false" ht="12" hidden="false" customHeight="false" outlineLevel="0" collapsed="false">
      <c r="C118" s="231"/>
      <c r="D118" s="232"/>
      <c r="I118" s="220"/>
      <c r="M118" s="220"/>
    </row>
    <row r="119" customFormat="false" ht="12" hidden="false" customHeight="false" outlineLevel="0" collapsed="false">
      <c r="C119" s="231"/>
      <c r="D119" s="232"/>
      <c r="I119" s="220"/>
      <c r="M119" s="220"/>
    </row>
    <row r="120" customFormat="false" ht="12" hidden="false" customHeight="false" outlineLevel="0" collapsed="false">
      <c r="C120" s="231"/>
      <c r="D120" s="232"/>
      <c r="I120" s="220"/>
      <c r="M120" s="220"/>
    </row>
    <row r="121" customFormat="false" ht="12" hidden="false" customHeight="false" outlineLevel="0" collapsed="false">
      <c r="C121" s="231"/>
      <c r="D121" s="232"/>
      <c r="I121" s="220"/>
      <c r="M121" s="220"/>
    </row>
    <row r="122" customFormat="false" ht="12" hidden="false" customHeight="false" outlineLevel="0" collapsed="false">
      <c r="C122" s="231"/>
      <c r="D122" s="232"/>
      <c r="I122" s="220"/>
      <c r="M122" s="220"/>
    </row>
    <row r="123" customFormat="false" ht="12" hidden="false" customHeight="false" outlineLevel="0" collapsed="false">
      <c r="C123" s="231"/>
      <c r="D123" s="232"/>
      <c r="I123" s="220"/>
      <c r="M123" s="220"/>
    </row>
    <row r="124" customFormat="false" ht="12" hidden="false" customHeight="false" outlineLevel="0" collapsed="false">
      <c r="C124" s="231"/>
      <c r="D124" s="232"/>
      <c r="I124" s="220"/>
      <c r="M124" s="220"/>
    </row>
    <row r="125" customFormat="false" ht="12" hidden="false" customHeight="false" outlineLevel="0" collapsed="false">
      <c r="C125" s="231"/>
      <c r="D125" s="232"/>
      <c r="I125" s="220"/>
      <c r="M125" s="220"/>
    </row>
    <row r="126" customFormat="false" ht="12" hidden="false" customHeight="false" outlineLevel="0" collapsed="false">
      <c r="C126" s="231"/>
      <c r="D126" s="232"/>
      <c r="I126" s="220"/>
      <c r="M126" s="220"/>
    </row>
    <row r="127" customFormat="false" ht="12" hidden="false" customHeight="false" outlineLevel="0" collapsed="false">
      <c r="C127" s="231"/>
      <c r="D127" s="232"/>
      <c r="I127" s="220"/>
      <c r="M127" s="220"/>
    </row>
    <row r="128" customFormat="false" ht="12" hidden="false" customHeight="false" outlineLevel="0" collapsed="false">
      <c r="C128" s="231"/>
      <c r="D128" s="232"/>
      <c r="I128" s="220"/>
      <c r="M128" s="220"/>
    </row>
    <row r="129" customFormat="false" ht="12" hidden="false" customHeight="false" outlineLevel="0" collapsed="false">
      <c r="C129" s="231"/>
      <c r="D129" s="232"/>
      <c r="I129" s="220"/>
      <c r="M129" s="220"/>
    </row>
    <row r="130" customFormat="false" ht="12" hidden="false" customHeight="false" outlineLevel="0" collapsed="false">
      <c r="C130" s="231"/>
      <c r="D130" s="232"/>
      <c r="I130" s="220"/>
      <c r="M130" s="220"/>
    </row>
    <row r="131" customFormat="false" ht="12" hidden="false" customHeight="false" outlineLevel="0" collapsed="false">
      <c r="C131" s="231"/>
      <c r="D131" s="232"/>
      <c r="I131" s="220"/>
      <c r="M131" s="220"/>
    </row>
    <row r="132" customFormat="false" ht="12" hidden="false" customHeight="false" outlineLevel="0" collapsed="false">
      <c r="C132" s="231"/>
      <c r="D132" s="232"/>
      <c r="I132" s="220"/>
      <c r="M132" s="220"/>
    </row>
    <row r="133" customFormat="false" ht="12" hidden="false" customHeight="false" outlineLevel="0" collapsed="false">
      <c r="C133" s="231"/>
      <c r="D133" s="232"/>
      <c r="I133" s="220"/>
      <c r="M133" s="220"/>
    </row>
    <row r="134" customFormat="false" ht="12" hidden="false" customHeight="false" outlineLevel="0" collapsed="false">
      <c r="C134" s="231"/>
      <c r="D134" s="232"/>
      <c r="I134" s="220"/>
      <c r="M134" s="220"/>
    </row>
    <row r="135" customFormat="false" ht="12" hidden="false" customHeight="false" outlineLevel="0" collapsed="false">
      <c r="C135" s="231"/>
      <c r="D135" s="232"/>
      <c r="I135" s="220"/>
      <c r="M135" s="220"/>
    </row>
    <row r="136" customFormat="false" ht="12" hidden="false" customHeight="false" outlineLevel="0" collapsed="false">
      <c r="C136" s="231"/>
      <c r="D136" s="232"/>
      <c r="I136" s="220"/>
      <c r="M136" s="220"/>
    </row>
    <row r="137" customFormat="false" ht="12" hidden="false" customHeight="false" outlineLevel="0" collapsed="false">
      <c r="C137" s="231"/>
      <c r="D137" s="232"/>
      <c r="I137" s="220"/>
      <c r="M137" s="220"/>
    </row>
    <row r="138" customFormat="false" ht="12" hidden="false" customHeight="false" outlineLevel="0" collapsed="false">
      <c r="C138" s="231"/>
      <c r="D138" s="232"/>
      <c r="I138" s="220"/>
      <c r="M138" s="220"/>
    </row>
    <row r="139" customFormat="false" ht="12" hidden="false" customHeight="false" outlineLevel="0" collapsed="false">
      <c r="C139" s="231"/>
      <c r="D139" s="232"/>
      <c r="I139" s="220"/>
      <c r="M139" s="220"/>
    </row>
    <row r="140" customFormat="false" ht="12" hidden="false" customHeight="false" outlineLevel="0" collapsed="false">
      <c r="C140" s="231"/>
      <c r="D140" s="232"/>
      <c r="I140" s="220"/>
      <c r="M140" s="220"/>
    </row>
    <row r="141" customFormat="false" ht="12" hidden="false" customHeight="false" outlineLevel="0" collapsed="false">
      <c r="C141" s="231"/>
      <c r="D141" s="232"/>
      <c r="I141" s="220"/>
      <c r="M141" s="220"/>
    </row>
    <row r="142" customFormat="false" ht="12" hidden="false" customHeight="false" outlineLevel="0" collapsed="false">
      <c r="C142" s="231"/>
      <c r="D142" s="232"/>
      <c r="I142" s="220"/>
      <c r="M142" s="220"/>
    </row>
    <row r="143" customFormat="false" ht="12" hidden="false" customHeight="false" outlineLevel="0" collapsed="false">
      <c r="C143" s="231"/>
      <c r="D143" s="232"/>
      <c r="I143" s="220"/>
      <c r="M143" s="220"/>
    </row>
    <row r="144" customFormat="false" ht="12" hidden="false" customHeight="false" outlineLevel="0" collapsed="false">
      <c r="C144" s="231"/>
      <c r="D144" s="232"/>
      <c r="I144" s="220"/>
      <c r="M144" s="220"/>
    </row>
    <row r="145" customFormat="false" ht="12" hidden="false" customHeight="false" outlineLevel="0" collapsed="false">
      <c r="C145" s="231"/>
      <c r="D145" s="232"/>
      <c r="I145" s="220"/>
      <c r="M145" s="220"/>
    </row>
    <row r="146" customFormat="false" ht="12" hidden="false" customHeight="false" outlineLevel="0" collapsed="false">
      <c r="C146" s="231"/>
      <c r="D146" s="232"/>
      <c r="I146" s="220"/>
      <c r="M146" s="220"/>
    </row>
    <row r="147" customFormat="false" ht="12" hidden="false" customHeight="false" outlineLevel="0" collapsed="false">
      <c r="C147" s="231"/>
      <c r="D147" s="232"/>
      <c r="I147" s="220"/>
      <c r="M147" s="220"/>
    </row>
    <row r="148" customFormat="false" ht="12" hidden="false" customHeight="false" outlineLevel="0" collapsed="false">
      <c r="C148" s="231"/>
      <c r="D148" s="232"/>
      <c r="I148" s="220"/>
      <c r="M148" s="220"/>
    </row>
    <row r="149" customFormat="false" ht="12" hidden="false" customHeight="false" outlineLevel="0" collapsed="false">
      <c r="C149" s="231"/>
      <c r="D149" s="232"/>
      <c r="I149" s="220"/>
      <c r="M149" s="220"/>
    </row>
    <row r="150" customFormat="false" ht="12" hidden="false" customHeight="false" outlineLevel="0" collapsed="false">
      <c r="C150" s="231"/>
      <c r="D150" s="232"/>
      <c r="I150" s="220"/>
      <c r="M150" s="220"/>
    </row>
    <row r="151" customFormat="false" ht="12" hidden="false" customHeight="false" outlineLevel="0" collapsed="false">
      <c r="C151" s="231"/>
      <c r="D151" s="232"/>
      <c r="I151" s="220"/>
      <c r="M151" s="220"/>
    </row>
    <row r="152" customFormat="false" ht="12" hidden="false" customHeight="false" outlineLevel="0" collapsed="false">
      <c r="C152" s="231"/>
      <c r="D152" s="232"/>
      <c r="I152" s="220"/>
      <c r="M152" s="220"/>
    </row>
    <row r="153" customFormat="false" ht="12" hidden="false" customHeight="false" outlineLevel="0" collapsed="false">
      <c r="C153" s="231"/>
      <c r="D153" s="232"/>
      <c r="I153" s="220"/>
      <c r="M153" s="220"/>
    </row>
    <row r="154" customFormat="false" ht="12" hidden="false" customHeight="false" outlineLevel="0" collapsed="false">
      <c r="C154" s="231"/>
      <c r="D154" s="232"/>
      <c r="I154" s="220"/>
      <c r="M154" s="220"/>
    </row>
    <row r="155" customFormat="false" ht="12" hidden="false" customHeight="false" outlineLevel="0" collapsed="false">
      <c r="C155" s="231"/>
      <c r="D155" s="232"/>
      <c r="I155" s="220"/>
      <c r="M155" s="220"/>
    </row>
    <row r="156" customFormat="false" ht="12" hidden="false" customHeight="false" outlineLevel="0" collapsed="false">
      <c r="C156" s="231"/>
      <c r="D156" s="232"/>
      <c r="I156" s="220"/>
      <c r="M156" s="220"/>
    </row>
    <row r="157" customFormat="false" ht="12" hidden="false" customHeight="false" outlineLevel="0" collapsed="false">
      <c r="C157" s="231"/>
      <c r="D157" s="232"/>
      <c r="I157" s="220"/>
      <c r="M157" s="220"/>
    </row>
    <row r="158" customFormat="false" ht="12" hidden="false" customHeight="false" outlineLevel="0" collapsed="false">
      <c r="C158" s="231"/>
      <c r="D158" s="232"/>
      <c r="I158" s="220"/>
      <c r="M158" s="220"/>
    </row>
    <row r="159" customFormat="false" ht="12" hidden="false" customHeight="false" outlineLevel="0" collapsed="false">
      <c r="C159" s="231"/>
      <c r="D159" s="232"/>
      <c r="I159" s="220"/>
      <c r="M159" s="220"/>
    </row>
    <row r="160" customFormat="false" ht="12" hidden="false" customHeight="false" outlineLevel="0" collapsed="false">
      <c r="C160" s="231"/>
      <c r="D160" s="232"/>
      <c r="I160" s="220"/>
      <c r="M160" s="220"/>
    </row>
    <row r="161" customFormat="false" ht="12" hidden="false" customHeight="false" outlineLevel="0" collapsed="false">
      <c r="C161" s="231"/>
      <c r="D161" s="232"/>
      <c r="I161" s="220"/>
      <c r="M161" s="220"/>
    </row>
    <row r="162" customFormat="false" ht="12" hidden="false" customHeight="false" outlineLevel="0" collapsed="false">
      <c r="C162" s="231"/>
      <c r="D162" s="232"/>
      <c r="I162" s="220"/>
      <c r="M162" s="220"/>
    </row>
    <row r="163" customFormat="false" ht="12" hidden="false" customHeight="false" outlineLevel="0" collapsed="false">
      <c r="C163" s="231"/>
      <c r="D163" s="232"/>
      <c r="I163" s="220"/>
      <c r="M163" s="220"/>
    </row>
    <row r="164" customFormat="false" ht="12" hidden="false" customHeight="false" outlineLevel="0" collapsed="false">
      <c r="C164" s="231"/>
      <c r="D164" s="232"/>
      <c r="I164" s="220"/>
      <c r="M164" s="220"/>
    </row>
    <row r="165" customFormat="false" ht="12" hidden="false" customHeight="false" outlineLevel="0" collapsed="false">
      <c r="C165" s="231"/>
      <c r="D165" s="232"/>
      <c r="I165" s="220"/>
      <c r="M165" s="220"/>
    </row>
    <row r="166" customFormat="false" ht="12" hidden="false" customHeight="false" outlineLevel="0" collapsed="false">
      <c r="C166" s="231"/>
      <c r="D166" s="232"/>
      <c r="I166" s="220"/>
      <c r="M166" s="220"/>
    </row>
    <row r="167" customFormat="false" ht="12" hidden="false" customHeight="false" outlineLevel="0" collapsed="false">
      <c r="C167" s="231"/>
      <c r="D167" s="232"/>
      <c r="I167" s="220"/>
      <c r="M167" s="220"/>
    </row>
    <row r="168" customFormat="false" ht="12" hidden="false" customHeight="false" outlineLevel="0" collapsed="false">
      <c r="C168" s="231"/>
      <c r="D168" s="232"/>
      <c r="I168" s="220"/>
      <c r="M168" s="220"/>
    </row>
    <row r="169" customFormat="false" ht="12" hidden="false" customHeight="false" outlineLevel="0" collapsed="false">
      <c r="C169" s="231"/>
      <c r="D169" s="232"/>
      <c r="I169" s="220"/>
      <c r="M169" s="220"/>
    </row>
    <row r="170" customFormat="false" ht="12" hidden="false" customHeight="false" outlineLevel="0" collapsed="false">
      <c r="C170" s="231"/>
      <c r="D170" s="232"/>
      <c r="I170" s="220"/>
      <c r="M170" s="220"/>
    </row>
    <row r="171" customFormat="false" ht="12" hidden="false" customHeight="false" outlineLevel="0" collapsed="false">
      <c r="C171" s="231"/>
      <c r="D171" s="232"/>
      <c r="I171" s="220"/>
      <c r="M171" s="220"/>
    </row>
    <row r="172" customFormat="false" ht="12" hidden="false" customHeight="false" outlineLevel="0" collapsed="false">
      <c r="C172" s="231"/>
      <c r="D172" s="232"/>
      <c r="I172" s="220"/>
      <c r="M172" s="220"/>
    </row>
    <row r="173" customFormat="false" ht="12" hidden="false" customHeight="false" outlineLevel="0" collapsed="false">
      <c r="C173" s="231"/>
      <c r="D173" s="232"/>
      <c r="I173" s="220"/>
      <c r="M173" s="220"/>
    </row>
    <row r="174" customFormat="false" ht="12" hidden="false" customHeight="false" outlineLevel="0" collapsed="false">
      <c r="C174" s="231"/>
      <c r="D174" s="232"/>
      <c r="I174" s="220"/>
      <c r="M174" s="220"/>
    </row>
    <row r="175" customFormat="false" ht="12" hidden="false" customHeight="false" outlineLevel="0" collapsed="false">
      <c r="C175" s="231"/>
      <c r="D175" s="232"/>
      <c r="I175" s="220"/>
      <c r="M175" s="220"/>
    </row>
    <row r="176" customFormat="false" ht="12" hidden="false" customHeight="false" outlineLevel="0" collapsed="false">
      <c r="C176" s="231"/>
      <c r="D176" s="232"/>
      <c r="I176" s="220"/>
      <c r="M176" s="220"/>
    </row>
    <row r="177" customFormat="false" ht="12" hidden="false" customHeight="false" outlineLevel="0" collapsed="false">
      <c r="C177" s="231"/>
      <c r="D177" s="232"/>
      <c r="I177" s="220"/>
      <c r="M177" s="220"/>
    </row>
    <row r="178" customFormat="false" ht="12" hidden="false" customHeight="false" outlineLevel="0" collapsed="false">
      <c r="C178" s="231"/>
      <c r="D178" s="232"/>
      <c r="I178" s="220"/>
      <c r="M178" s="220"/>
    </row>
    <row r="179" customFormat="false" ht="12" hidden="false" customHeight="false" outlineLevel="0" collapsed="false">
      <c r="C179" s="231"/>
      <c r="D179" s="232"/>
      <c r="I179" s="220"/>
      <c r="M179" s="220"/>
    </row>
    <row r="180" customFormat="false" ht="12" hidden="false" customHeight="false" outlineLevel="0" collapsed="false">
      <c r="C180" s="231"/>
      <c r="D180" s="232"/>
      <c r="I180" s="220"/>
      <c r="M180" s="220"/>
    </row>
    <row r="181" customFormat="false" ht="12" hidden="false" customHeight="false" outlineLevel="0" collapsed="false">
      <c r="C181" s="231"/>
      <c r="D181" s="232"/>
      <c r="I181" s="220"/>
      <c r="M181" s="220"/>
    </row>
    <row r="182" customFormat="false" ht="12" hidden="false" customHeight="false" outlineLevel="0" collapsed="false">
      <c r="C182" s="231"/>
      <c r="D182" s="232"/>
      <c r="I182" s="220"/>
      <c r="M182" s="220"/>
    </row>
    <row r="183" customFormat="false" ht="12" hidden="false" customHeight="false" outlineLevel="0" collapsed="false">
      <c r="C183" s="231"/>
      <c r="D183" s="232"/>
      <c r="I183" s="220"/>
      <c r="M183" s="220"/>
    </row>
    <row r="184" customFormat="false" ht="12" hidden="false" customHeight="false" outlineLevel="0" collapsed="false">
      <c r="C184" s="231"/>
      <c r="D184" s="232"/>
      <c r="I184" s="220"/>
      <c r="M184" s="220"/>
    </row>
    <row r="185" customFormat="false" ht="12" hidden="false" customHeight="false" outlineLevel="0" collapsed="false">
      <c r="C185" s="231"/>
      <c r="D185" s="232"/>
      <c r="I185" s="220"/>
      <c r="M185" s="220"/>
    </row>
    <row r="186" customFormat="false" ht="12" hidden="false" customHeight="false" outlineLevel="0" collapsed="false">
      <c r="C186" s="231"/>
      <c r="D186" s="232"/>
      <c r="I186" s="220"/>
      <c r="M186" s="220"/>
    </row>
    <row r="187" customFormat="false" ht="12" hidden="false" customHeight="false" outlineLevel="0" collapsed="false">
      <c r="C187" s="231"/>
      <c r="D187" s="232"/>
      <c r="I187" s="220"/>
      <c r="M187" s="220"/>
    </row>
    <row r="188" customFormat="false" ht="12" hidden="false" customHeight="false" outlineLevel="0" collapsed="false">
      <c r="C188" s="231"/>
      <c r="D188" s="232"/>
      <c r="I188" s="220"/>
      <c r="M188" s="220"/>
    </row>
    <row r="189" customFormat="false" ht="12" hidden="false" customHeight="false" outlineLevel="0" collapsed="false">
      <c r="C189" s="231"/>
      <c r="D189" s="232"/>
      <c r="I189" s="220"/>
      <c r="M189" s="220"/>
    </row>
    <row r="190" customFormat="false" ht="12" hidden="false" customHeight="false" outlineLevel="0" collapsed="false">
      <c r="C190" s="231"/>
      <c r="D190" s="232"/>
      <c r="I190" s="220"/>
      <c r="M190" s="220"/>
    </row>
    <row r="191" customFormat="false" ht="12" hidden="false" customHeight="false" outlineLevel="0" collapsed="false">
      <c r="C191" s="231"/>
      <c r="D191" s="232"/>
      <c r="I191" s="220"/>
      <c r="M191" s="220"/>
    </row>
    <row r="192" customFormat="false" ht="12" hidden="false" customHeight="false" outlineLevel="0" collapsed="false">
      <c r="C192" s="231"/>
      <c r="D192" s="232"/>
      <c r="I192" s="220"/>
      <c r="M192" s="220"/>
    </row>
    <row r="193" customFormat="false" ht="12" hidden="false" customHeight="false" outlineLevel="0" collapsed="false">
      <c r="C193" s="231"/>
      <c r="D193" s="232"/>
      <c r="I193" s="220"/>
      <c r="M193" s="220"/>
    </row>
    <row r="194" customFormat="false" ht="12" hidden="false" customHeight="false" outlineLevel="0" collapsed="false">
      <c r="C194" s="231"/>
      <c r="D194" s="232"/>
      <c r="I194" s="220"/>
      <c r="M194" s="220"/>
    </row>
    <row r="195" customFormat="false" ht="12" hidden="false" customHeight="false" outlineLevel="0" collapsed="false">
      <c r="C195" s="231"/>
      <c r="D195" s="232"/>
      <c r="I195" s="220"/>
      <c r="M195" s="220"/>
    </row>
    <row r="196" customFormat="false" ht="12" hidden="false" customHeight="false" outlineLevel="0" collapsed="false">
      <c r="C196" s="231"/>
      <c r="D196" s="232"/>
      <c r="I196" s="220"/>
      <c r="M196" s="220"/>
    </row>
    <row r="197" customFormat="false" ht="12" hidden="false" customHeight="false" outlineLevel="0" collapsed="false">
      <c r="C197" s="231"/>
      <c r="D197" s="232"/>
      <c r="I197" s="220"/>
      <c r="M197" s="220"/>
    </row>
    <row r="198" customFormat="false" ht="12" hidden="false" customHeight="false" outlineLevel="0" collapsed="false">
      <c r="C198" s="231"/>
      <c r="D198" s="232"/>
      <c r="I198" s="220"/>
      <c r="M198" s="220"/>
    </row>
    <row r="199" customFormat="false" ht="12" hidden="false" customHeight="false" outlineLevel="0" collapsed="false">
      <c r="C199" s="231"/>
      <c r="D199" s="232"/>
      <c r="I199" s="220"/>
      <c r="M199" s="220"/>
    </row>
    <row r="200" customFormat="false" ht="12" hidden="false" customHeight="false" outlineLevel="0" collapsed="false">
      <c r="C200" s="231"/>
      <c r="D200" s="232"/>
      <c r="I200" s="220"/>
      <c r="M200" s="220"/>
    </row>
  </sheetData>
  <mergeCells count="14">
    <mergeCell ref="D6:H6"/>
    <mergeCell ref="R6:V6"/>
    <mergeCell ref="Z6:AD6"/>
    <mergeCell ref="AH6:AL6"/>
    <mergeCell ref="AP6:AT6"/>
    <mergeCell ref="I18:O18"/>
    <mergeCell ref="I20:J20"/>
    <mergeCell ref="I21:J21"/>
    <mergeCell ref="I22:J22"/>
    <mergeCell ref="I23:J23"/>
    <mergeCell ref="I24:J24"/>
    <mergeCell ref="I25:J25"/>
    <mergeCell ref="I26:J26"/>
    <mergeCell ref="I27:J27"/>
  </mergeCells>
  <printOptions headings="false" gridLines="false" gridLinesSet="true" horizontalCentered="false" verticalCentered="false"/>
  <pageMargins left="0.909722222222222" right="0.590277777777778" top="3.9798611111111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3:P64"/>
  <sheetViews>
    <sheetView showFormulas="false" showGridLines="true" showRowColHeaders="false" showZeros="true" rightToLeft="false" tabSelected="false" showOutlineSymbols="true" defaultGridColor="true" view="normal" topLeftCell="B1" colorId="64" zoomScale="100" zoomScaleNormal="100" zoomScalePageLayoutView="100" workbookViewId="0">
      <selection pane="topLeft" activeCell="I13" activeCellId="0" sqref="I13"/>
    </sheetView>
  </sheetViews>
  <sheetFormatPr defaultColWidth="8.6796875" defaultRowHeight="15" customHeight="true" zeroHeight="false" outlineLevelRow="0" outlineLevelCol="0"/>
  <cols>
    <col collapsed="false" customWidth="true" hidden="false" outlineLevel="0" max="3" min="3" style="0" width="23.86"/>
    <col collapsed="false" customWidth="true" hidden="true" outlineLevel="0" max="4" min="4" style="0" width="11.57"/>
    <col collapsed="false" customWidth="true" hidden="false" outlineLevel="0" max="5" min="5" style="0" width="42.14"/>
    <col collapsed="false" customWidth="true" hidden="false" outlineLevel="0" max="6" min="6" style="0" width="15.57"/>
    <col collapsed="false" customWidth="true" hidden="false" outlineLevel="0" max="7" min="7" style="0" width="21.57"/>
    <col collapsed="false" customWidth="true" hidden="false" outlineLevel="0" max="8" min="8" style="0" width="34.71"/>
    <col collapsed="false" customWidth="true" hidden="false" outlineLevel="0" max="10" min="9" style="0" width="11.57"/>
    <col collapsed="false" customWidth="true" hidden="false" outlineLevel="0" max="11" min="11" style="0" width="13.71"/>
    <col collapsed="false" customWidth="true" hidden="false" outlineLevel="0" max="12" min="12" style="0" width="11.57"/>
    <col collapsed="false" customWidth="true" hidden="false" outlineLevel="0" max="13" min="13" style="0" width="12.71"/>
  </cols>
  <sheetData>
    <row r="3" customFormat="false" ht="15.75" hidden="false" customHeight="true" outlineLevel="0" collapsed="false">
      <c r="C3" s="614" t="s">
        <v>902</v>
      </c>
      <c r="D3" s="614"/>
      <c r="E3" s="614"/>
      <c r="F3" s="614"/>
      <c r="G3" s="614"/>
      <c r="H3" s="614"/>
    </row>
    <row r="4" customFormat="false" ht="38.25" hidden="false" customHeight="true" outlineLevel="0" collapsed="false">
      <c r="C4" s="615" t="s">
        <v>903</v>
      </c>
      <c r="D4" s="615"/>
      <c r="E4" s="615"/>
      <c r="F4" s="615"/>
      <c r="G4" s="615"/>
      <c r="H4" s="615"/>
    </row>
    <row r="5" customFormat="false" ht="15" hidden="false" customHeight="false" outlineLevel="0" collapsed="false">
      <c r="C5" s="616"/>
      <c r="D5" s="616"/>
      <c r="E5" s="616"/>
      <c r="F5" s="616"/>
      <c r="G5" s="616"/>
      <c r="H5" s="616"/>
    </row>
    <row r="6" customFormat="false" ht="15" hidden="false" customHeight="false" outlineLevel="0" collapsed="false">
      <c r="C6" s="617" t="s">
        <v>904</v>
      </c>
      <c r="D6" s="617" t="s">
        <v>905</v>
      </c>
      <c r="E6" s="617" t="s">
        <v>906</v>
      </c>
      <c r="F6" s="617" t="s">
        <v>907</v>
      </c>
      <c r="G6" s="617" t="s">
        <v>908</v>
      </c>
      <c r="H6" s="617" t="s">
        <v>909</v>
      </c>
      <c r="K6" s="618" t="s">
        <v>910</v>
      </c>
      <c r="L6" s="619"/>
    </row>
    <row r="7" customFormat="false" ht="15" hidden="false" customHeight="false" outlineLevel="0" collapsed="false">
      <c r="C7" s="620" t="s">
        <v>911</v>
      </c>
      <c r="D7" s="621" t="s">
        <v>912</v>
      </c>
      <c r="E7" s="622" t="s">
        <v>913</v>
      </c>
      <c r="F7" s="623" t="s">
        <v>914</v>
      </c>
      <c r="G7" s="624"/>
      <c r="H7" s="625" t="str">
        <f aca="false">IF(LEN(TRIM(Dati_Identificativi_Richiedente!E21&amp;""))&gt;0,Dati_Identificativi_Richiedente!E21,"DA INTEGRARE")</f>
        <v>DA INTEGRARE</v>
      </c>
      <c r="K7" s="626" t="s">
        <v>914</v>
      </c>
      <c r="L7" s="627" t="n">
        <f aca="false">COUNTIF(F7:F60,"OK")</f>
        <v>47</v>
      </c>
    </row>
    <row r="8" customFormat="false" ht="15" hidden="false" customHeight="false" outlineLevel="0" collapsed="false">
      <c r="C8" s="620" t="s">
        <v>911</v>
      </c>
      <c r="D8" s="621" t="s">
        <v>915</v>
      </c>
      <c r="E8" s="622" t="s">
        <v>916</v>
      </c>
      <c r="F8" s="623" t="s">
        <v>914</v>
      </c>
      <c r="G8" s="624"/>
      <c r="H8" s="625" t="str">
        <f aca="false">IF(LEN(TRIM(Dati_Identificativi_Richiedente!E22&amp;""))&gt;0,Dati_Identificativi_Richiedente!E22,"DA INTEGRARE")</f>
        <v>DA INTEGRARE</v>
      </c>
      <c r="K8" s="628" t="s">
        <v>12</v>
      </c>
      <c r="L8" s="627" t="n">
        <f aca="false">COUNTIF(F7:F60,"NO")</f>
        <v>2</v>
      </c>
    </row>
    <row r="9" customFormat="false" ht="15" hidden="false" customHeight="false" outlineLevel="0" collapsed="false">
      <c r="C9" s="620" t="s">
        <v>911</v>
      </c>
      <c r="D9" s="621" t="s">
        <v>917</v>
      </c>
      <c r="E9" s="622" t="s">
        <v>918</v>
      </c>
      <c r="F9" s="623" t="s">
        <v>914</v>
      </c>
      <c r="G9" s="624"/>
      <c r="H9" s="625" t="str">
        <f aca="false">IF(LEN(TRIM(Dati_Identificativi_Richiedente!E23&amp;""))&gt;0,Dati_Identificativi_Richiedente!E23,"DA INTEGRARE")</f>
        <v>DA INTEGRARE</v>
      </c>
      <c r="K9" s="629" t="s">
        <v>919</v>
      </c>
      <c r="L9" s="627" t="n">
        <f aca="false">COUNTIF(F7:F60,"N.A.")</f>
        <v>1</v>
      </c>
    </row>
    <row r="10" customFormat="false" ht="15" hidden="false" customHeight="false" outlineLevel="0" collapsed="false">
      <c r="C10" s="620" t="s">
        <v>911</v>
      </c>
      <c r="D10" s="621" t="s">
        <v>920</v>
      </c>
      <c r="E10" s="622" t="s">
        <v>921</v>
      </c>
      <c r="F10" s="623" t="s">
        <v>914</v>
      </c>
      <c r="G10" s="624"/>
      <c r="H10" s="625" t="str">
        <f aca="false">IF(LEN(TRIM(Dati_Identificativi_Richiedente!E24&amp;""))&gt;0,Dati_Identificativi_Richiedente!E24,"DA INTEGRARE")</f>
        <v>DA INTEGRARE</v>
      </c>
      <c r="K10" s="630" t="s">
        <v>922</v>
      </c>
      <c r="L10" s="627" t="n">
        <f aca="false">COUNTIF(F7:F60,"DA INTEGRARE")</f>
        <v>4</v>
      </c>
    </row>
    <row r="11" customFormat="false" ht="15" hidden="false" customHeight="false" outlineLevel="0" collapsed="false">
      <c r="C11" s="620" t="s">
        <v>911</v>
      </c>
      <c r="D11" s="621" t="s">
        <v>923</v>
      </c>
      <c r="E11" s="622" t="s">
        <v>924</v>
      </c>
      <c r="F11" s="623" t="s">
        <v>914</v>
      </c>
      <c r="G11" s="624"/>
      <c r="H11" s="625" t="str">
        <f aca="false">IF(LEN(TRIM(Dati_Identificativi_Richiedente!E25&amp;""))&gt;0,Dati_Identificativi_Richiedente!E25,"DA INTEGRARE")</f>
        <v>DA INTEGRARE</v>
      </c>
    </row>
    <row r="12" customFormat="false" ht="15" hidden="false" customHeight="false" outlineLevel="0" collapsed="false">
      <c r="C12" s="620" t="s">
        <v>911</v>
      </c>
      <c r="D12" s="621" t="s">
        <v>925</v>
      </c>
      <c r="E12" s="622" t="s">
        <v>926</v>
      </c>
      <c r="F12" s="623" t="s">
        <v>914</v>
      </c>
      <c r="G12" s="624"/>
      <c r="H12" s="625" t="str">
        <f aca="false">IF(LEN(TRIM(Dati_Identificativi_Richiedente!E26&amp;""))&gt;0,Dati_Identificativi_Richiedente!E26,"DA INTEGRARE")</f>
        <v>DA INTEGRARE</v>
      </c>
    </row>
    <row r="13" customFormat="false" ht="15" hidden="false" customHeight="false" outlineLevel="0" collapsed="false">
      <c r="C13" s="620" t="s">
        <v>911</v>
      </c>
      <c r="D13" s="621" t="s">
        <v>927</v>
      </c>
      <c r="E13" s="622" t="s">
        <v>928</v>
      </c>
      <c r="F13" s="623" t="s">
        <v>914</v>
      </c>
      <c r="G13" s="624"/>
      <c r="H13" s="625" t="str">
        <f aca="false">IF(LEN(TRIM(Dati_Identificativi_Richiedente!E27&amp;""))&gt;0,Dati_Identificativi_Richiedente!E27,"DA INTEGRARE")</f>
        <v>DA INTEGRARE</v>
      </c>
    </row>
    <row r="14" customFormat="false" ht="15" hidden="false" customHeight="false" outlineLevel="0" collapsed="false">
      <c r="C14" s="620" t="s">
        <v>911</v>
      </c>
      <c r="D14" s="621" t="s">
        <v>929</v>
      </c>
      <c r="E14" s="622" t="s">
        <v>930</v>
      </c>
      <c r="F14" s="623" t="s">
        <v>914</v>
      </c>
      <c r="G14" s="624"/>
      <c r="H14" s="625" t="str">
        <f aca="false">IF(LEN(TRIM(Dati_Identificativi_Richiedente!E28&amp;""))&gt;0,Dati_Identificativi_Richiedente!E28,"DA INTEGRARE")</f>
        <v>DA INTEGRARE</v>
      </c>
    </row>
    <row r="15" customFormat="false" ht="15" hidden="false" customHeight="false" outlineLevel="0" collapsed="false">
      <c r="C15" s="620" t="s">
        <v>911</v>
      </c>
      <c r="D15" s="621" t="s">
        <v>931</v>
      </c>
      <c r="E15" s="622" t="s">
        <v>932</v>
      </c>
      <c r="F15" s="623" t="s">
        <v>914</v>
      </c>
      <c r="G15" s="624"/>
      <c r="H15" s="625" t="str">
        <f aca="false">IF(LEN(TRIM(Dati_Identificativi_Richiedente!E32&amp;""))&gt;0,Dati_Identificativi_Richiedente!E32,"DA INTEGRARE")</f>
        <v>DA INTEGRARE</v>
      </c>
    </row>
    <row r="16" customFormat="false" ht="15" hidden="false" customHeight="false" outlineLevel="0" collapsed="false">
      <c r="C16" s="620" t="s">
        <v>911</v>
      </c>
      <c r="D16" s="621" t="s">
        <v>933</v>
      </c>
      <c r="E16" s="622" t="s">
        <v>934</v>
      </c>
      <c r="F16" s="623" t="s">
        <v>914</v>
      </c>
      <c r="G16" s="624"/>
      <c r="H16" s="625" t="str">
        <f aca="false">IF(N(Dati_Identificativi_Richiedente!E33)&gt;0,Dati_Identificativi_Richiedente!E33,"DA INTEGRARE")</f>
        <v>DA INTEGRARE</v>
      </c>
    </row>
    <row r="17" customFormat="false" ht="15" hidden="false" customHeight="false" outlineLevel="0" collapsed="false">
      <c r="C17" s="620" t="s">
        <v>911</v>
      </c>
      <c r="D17" s="621" t="s">
        <v>935</v>
      </c>
      <c r="E17" s="622" t="s">
        <v>936</v>
      </c>
      <c r="F17" s="623" t="s">
        <v>914</v>
      </c>
      <c r="G17" s="624"/>
      <c r="H17" s="625" t="str">
        <f aca="false">IF(LEN(TRIM(Dati_Identificativi_Richiedente!E34&amp;""))&gt;0,Dati_Identificativi_Richiedente!E34,"DA INTEGRARE")</f>
        <v>DA INTEGRARE</v>
      </c>
    </row>
    <row r="18" customFormat="false" ht="15" hidden="false" customHeight="false" outlineLevel="0" collapsed="false">
      <c r="C18" s="620" t="s">
        <v>911</v>
      </c>
      <c r="D18" s="621" t="s">
        <v>937</v>
      </c>
      <c r="E18" s="622" t="s">
        <v>938</v>
      </c>
      <c r="F18" s="623" t="s">
        <v>12</v>
      </c>
      <c r="G18" s="624"/>
      <c r="H18" s="625" t="str">
        <f aca="false">IF(LEN(TRIM(Dati_Identificativi_Richiedente!E35&amp;""))&gt;0,Dati_Identificativi_Richiedente!E35,"DA INTEGRARE")</f>
        <v>DA INTEGRARE</v>
      </c>
    </row>
    <row r="19" customFormat="false" ht="15" hidden="false" customHeight="false" outlineLevel="0" collapsed="false">
      <c r="C19" s="620" t="s">
        <v>911</v>
      </c>
      <c r="D19" s="621" t="s">
        <v>939</v>
      </c>
      <c r="E19" s="622" t="s">
        <v>940</v>
      </c>
      <c r="F19" s="623" t="s">
        <v>914</v>
      </c>
      <c r="G19" s="624"/>
      <c r="H19" s="625" t="str">
        <f aca="false">IF(LEN(TRIM(Dati_Identificativi_Richiedente!B39&amp;""))&gt;0,"Presente","DA INTEGRARE")</f>
        <v>DA INTEGRARE</v>
      </c>
    </row>
    <row r="20" customFormat="false" ht="15" hidden="false" customHeight="false" outlineLevel="0" collapsed="false">
      <c r="C20" s="620" t="s">
        <v>57</v>
      </c>
      <c r="D20" s="621" t="s">
        <v>941</v>
      </c>
      <c r="E20" s="622" t="s">
        <v>942</v>
      </c>
      <c r="F20" s="623" t="s">
        <v>914</v>
      </c>
      <c r="G20" s="624"/>
      <c r="H20" s="625" t="str">
        <f aca="false">IF(N(1_Situazione_Iniziale!E10)&gt;0,1_Situazione_Iniziale!E10,"DA VERIFICARE")</f>
        <v>DA VERIFICARE</v>
      </c>
    </row>
    <row r="21" customFormat="false" ht="20.85" hidden="false" customHeight="false" outlineLevel="0" collapsed="false">
      <c r="C21" s="620" t="s">
        <v>57</v>
      </c>
      <c r="D21" s="621" t="s">
        <v>943</v>
      </c>
      <c r="E21" s="622" t="s">
        <v>944</v>
      </c>
      <c r="F21" s="623" t="s">
        <v>919</v>
      </c>
      <c r="G21" s="624"/>
      <c r="H21" s="625" t="n">
        <f aca="false">1_Situazione_Iniziale!E11</f>
        <v>0</v>
      </c>
    </row>
    <row r="22" customFormat="false" ht="20.85" hidden="false" customHeight="false" outlineLevel="0" collapsed="false">
      <c r="C22" s="620" t="s">
        <v>57</v>
      </c>
      <c r="D22" s="621" t="s">
        <v>945</v>
      </c>
      <c r="E22" s="622" t="s">
        <v>946</v>
      </c>
      <c r="F22" s="623" t="s">
        <v>914</v>
      </c>
      <c r="G22" s="624"/>
      <c r="H22" s="625" t="n">
        <f aca="false">1_Situazione_Iniziale!E12</f>
        <v>0</v>
      </c>
    </row>
    <row r="23" customFormat="false" ht="15" hidden="false" customHeight="false" outlineLevel="0" collapsed="false">
      <c r="C23" s="620" t="s">
        <v>57</v>
      </c>
      <c r="D23" s="621" t="s">
        <v>947</v>
      </c>
      <c r="E23" s="622" t="s">
        <v>948</v>
      </c>
      <c r="F23" s="623" t="s">
        <v>922</v>
      </c>
      <c r="G23" s="624"/>
      <c r="H23" s="625" t="str">
        <f aca="false">IF(LEN(TRIM(1_Situazione_Iniziale!C24))&gt;10,"Presente","DA INTEGRARE")</f>
        <v>DA INTEGRARE</v>
      </c>
      <c r="J23" s="78"/>
      <c r="K23" s="78"/>
      <c r="L23" s="78"/>
      <c r="M23" s="78"/>
      <c r="N23" s="78"/>
      <c r="O23" s="78"/>
      <c r="P23" s="78"/>
    </row>
    <row r="24" customFormat="false" ht="15" hidden="false" customHeight="false" outlineLevel="0" collapsed="false">
      <c r="C24" s="620" t="s">
        <v>57</v>
      </c>
      <c r="D24" s="621" t="s">
        <v>949</v>
      </c>
      <c r="E24" s="622" t="s">
        <v>950</v>
      </c>
      <c r="F24" s="623" t="s">
        <v>914</v>
      </c>
      <c r="G24" s="624"/>
      <c r="H24" s="625" t="str">
        <f aca="false">IF(LEN(TRIM(1_Situazione_Iniziale!C30))&gt;10,"Presente","DA INTEGRARE")</f>
        <v>DA INTEGRARE</v>
      </c>
      <c r="J24" s="78"/>
      <c r="K24" s="78"/>
      <c r="L24" s="78"/>
      <c r="M24" s="78"/>
      <c r="N24" s="78"/>
      <c r="O24" s="78"/>
      <c r="P24" s="78"/>
    </row>
    <row r="25" customFormat="false" ht="15" hidden="false" customHeight="false" outlineLevel="0" collapsed="false">
      <c r="C25" s="620" t="s">
        <v>57</v>
      </c>
      <c r="D25" s="621" t="s">
        <v>951</v>
      </c>
      <c r="E25" s="622" t="s">
        <v>952</v>
      </c>
      <c r="F25" s="623" t="s">
        <v>914</v>
      </c>
      <c r="G25" s="624"/>
      <c r="H25" s="631" t="n">
        <f aca="false">1_Situazione_Iniziale!G49</f>
        <v>0</v>
      </c>
      <c r="J25" s="78"/>
      <c r="K25" s="78"/>
      <c r="L25" s="78"/>
      <c r="M25" s="78"/>
      <c r="N25" s="78"/>
      <c r="O25" s="78"/>
      <c r="P25" s="78"/>
    </row>
    <row r="26" customFormat="false" ht="15" hidden="false" customHeight="false" outlineLevel="0" collapsed="false">
      <c r="C26" s="620" t="s">
        <v>57</v>
      </c>
      <c r="D26" s="621" t="s">
        <v>953</v>
      </c>
      <c r="E26" s="622" t="s">
        <v>954</v>
      </c>
      <c r="F26" s="623" t="s">
        <v>914</v>
      </c>
      <c r="G26" s="624"/>
      <c r="H26" s="631" t="n">
        <f aca="false">1_Situazione_Iniziale!G81</f>
        <v>0</v>
      </c>
      <c r="J26" s="78"/>
      <c r="K26" s="78"/>
      <c r="L26" s="78"/>
      <c r="M26" s="78"/>
      <c r="N26" s="78"/>
      <c r="O26" s="78"/>
      <c r="P26" s="78"/>
    </row>
    <row r="27" customFormat="false" ht="15" hidden="false" customHeight="false" outlineLevel="0" collapsed="false">
      <c r="C27" s="620" t="s">
        <v>57</v>
      </c>
      <c r="D27" s="621" t="s">
        <v>955</v>
      </c>
      <c r="E27" s="622" t="s">
        <v>956</v>
      </c>
      <c r="F27" s="623" t="s">
        <v>914</v>
      </c>
      <c r="G27" s="624"/>
      <c r="H27" s="631" t="n">
        <f aca="false">1_Situazione_Iniziale!G88</f>
        <v>0</v>
      </c>
      <c r="J27" s="632" t="n">
        <f aca="false">1_Situazione_Iniziale!I88</f>
        <v>0</v>
      </c>
      <c r="K27" s="78"/>
      <c r="L27" s="78"/>
      <c r="M27" s="78"/>
      <c r="N27" s="78"/>
      <c r="O27" s="78"/>
      <c r="P27" s="78"/>
    </row>
    <row r="28" customFormat="false" ht="15" hidden="false" customHeight="false" outlineLevel="0" collapsed="false">
      <c r="C28" s="620" t="s">
        <v>957</v>
      </c>
      <c r="D28" s="621" t="s">
        <v>958</v>
      </c>
      <c r="E28" s="622" t="s">
        <v>959</v>
      </c>
      <c r="F28" s="623" t="s">
        <v>914</v>
      </c>
      <c r="G28" s="624"/>
      <c r="H28" s="631" t="n">
        <f aca="false">5_Risultati_Attesi_Agricoltura!F57</f>
        <v>0</v>
      </c>
      <c r="J28" s="78"/>
      <c r="K28" s="78"/>
      <c r="L28" s="78"/>
      <c r="M28" s="78"/>
      <c r="N28" s="78"/>
      <c r="O28" s="78"/>
      <c r="P28" s="78"/>
    </row>
    <row r="29" customFormat="false" ht="15" hidden="false" customHeight="false" outlineLevel="0" collapsed="false">
      <c r="C29" s="622" t="s">
        <v>957</v>
      </c>
      <c r="D29" s="633" t="s">
        <v>960</v>
      </c>
      <c r="E29" s="622" t="s">
        <v>961</v>
      </c>
      <c r="F29" s="623" t="s">
        <v>914</v>
      </c>
      <c r="G29" s="624"/>
      <c r="H29" s="631" t="n">
        <f aca="false">6_Risultati_Attesi_Allevamento!F56</f>
        <v>0</v>
      </c>
      <c r="J29" s="78" t="n">
        <v>0</v>
      </c>
      <c r="K29" s="78"/>
      <c r="L29" s="78"/>
      <c r="M29" s="78"/>
      <c r="N29" s="78"/>
      <c r="O29" s="78"/>
      <c r="P29" s="78"/>
    </row>
    <row r="30" customFormat="false" ht="15" hidden="false" customHeight="false" outlineLevel="0" collapsed="false">
      <c r="C30" s="622" t="s">
        <v>957</v>
      </c>
      <c r="D30" s="633" t="s">
        <v>962</v>
      </c>
      <c r="E30" s="622" t="s">
        <v>963</v>
      </c>
      <c r="F30" s="623" t="s">
        <v>914</v>
      </c>
      <c r="G30" s="624"/>
      <c r="H30" s="631" t="n">
        <f aca="false">5_Risultati_Attesi_Agricoltura!F57+6_Risultati_Attesi_Allevamento!F56</f>
        <v>0</v>
      </c>
      <c r="J30" s="78"/>
      <c r="K30" s="78"/>
      <c r="L30" s="78"/>
      <c r="M30" s="78"/>
      <c r="N30" s="78"/>
      <c r="O30" s="78"/>
      <c r="P30" s="78"/>
    </row>
    <row r="31" customFormat="false" ht="15" hidden="false" customHeight="false" outlineLevel="0" collapsed="false">
      <c r="C31" s="622" t="s">
        <v>964</v>
      </c>
      <c r="D31" s="633" t="s">
        <v>965</v>
      </c>
      <c r="E31" s="622" t="s">
        <v>966</v>
      </c>
      <c r="F31" s="623" t="s">
        <v>922</v>
      </c>
      <c r="G31" s="624"/>
      <c r="H31" s="625" t="str">
        <f aca="false">IF(LEN(TRIM(2_Obiettivi!C38))&gt;10,"Presente","DA INTEGRARE")</f>
        <v>DA INTEGRARE</v>
      </c>
      <c r="J31" s="78"/>
      <c r="K31" s="78"/>
      <c r="L31" s="78"/>
      <c r="M31" s="78"/>
      <c r="N31" s="78"/>
      <c r="O31" s="78"/>
      <c r="P31" s="78"/>
    </row>
    <row r="32" customFormat="false" ht="15" hidden="false" customHeight="false" outlineLevel="0" collapsed="false">
      <c r="C32" s="620" t="s">
        <v>964</v>
      </c>
      <c r="D32" s="621" t="s">
        <v>967</v>
      </c>
      <c r="E32" s="622" t="s">
        <v>968</v>
      </c>
      <c r="F32" s="623" t="s">
        <v>914</v>
      </c>
      <c r="G32" s="624"/>
      <c r="H32" s="625" t="str">
        <f aca="false">IF(LEN(TRIM(2_Obiettivi!D38))&gt;0,"Presente","DA INTEGRARE")</f>
        <v>DA INTEGRARE</v>
      </c>
      <c r="J32" s="78"/>
      <c r="K32" s="78"/>
      <c r="L32" s="78"/>
      <c r="M32" s="78"/>
      <c r="N32" s="78"/>
      <c r="O32" s="78"/>
      <c r="P32" s="78"/>
    </row>
    <row r="33" customFormat="false" ht="15" hidden="false" customHeight="false" outlineLevel="0" collapsed="false">
      <c r="C33" s="620" t="s">
        <v>964</v>
      </c>
      <c r="D33" s="621" t="s">
        <v>969</v>
      </c>
      <c r="E33" s="622" t="s">
        <v>970</v>
      </c>
      <c r="F33" s="623" t="s">
        <v>914</v>
      </c>
      <c r="G33" s="624"/>
      <c r="H33" s="625" t="n">
        <f aca="false">COUNTA(2_Obiettivi!C39:C42)</f>
        <v>0</v>
      </c>
      <c r="J33" s="78"/>
      <c r="K33" s="78"/>
      <c r="L33" s="78"/>
      <c r="M33" s="78"/>
      <c r="N33" s="78"/>
      <c r="O33" s="78"/>
      <c r="P33" s="78"/>
    </row>
    <row r="34" customFormat="false" ht="15" hidden="false" customHeight="false" outlineLevel="0" collapsed="false">
      <c r="C34" s="620" t="s">
        <v>964</v>
      </c>
      <c r="D34" s="621" t="s">
        <v>971</v>
      </c>
      <c r="E34" s="622" t="s">
        <v>972</v>
      </c>
      <c r="F34" s="623" t="s">
        <v>914</v>
      </c>
      <c r="G34" s="624"/>
      <c r="H34" s="625" t="str">
        <f aca="false">IF(LEN(TRIM('3_Investimenti Mat e Immat'!C59))&gt;0,"Presente","DA INTEGRARE")</f>
        <v>DA INTEGRARE</v>
      </c>
      <c r="J34" s="78"/>
      <c r="K34" s="78"/>
      <c r="L34" s="78"/>
      <c r="M34" s="78"/>
      <c r="N34" s="78"/>
      <c r="O34" s="78"/>
      <c r="P34" s="78"/>
    </row>
    <row r="35" customFormat="false" ht="15" hidden="false" customHeight="false" outlineLevel="0" collapsed="false">
      <c r="C35" s="620" t="s">
        <v>964</v>
      </c>
      <c r="D35" s="621" t="s">
        <v>973</v>
      </c>
      <c r="E35" s="622" t="s">
        <v>974</v>
      </c>
      <c r="F35" s="623" t="s">
        <v>914</v>
      </c>
      <c r="G35" s="624"/>
      <c r="H35" s="625" t="str">
        <f aca="false">IF(LEN(TRIM('3_Investimenti Mat e Immat'!F59))&gt;0,"Presente","DA INTEGRARE")</f>
        <v>DA INTEGRARE</v>
      </c>
      <c r="J35" s="78"/>
      <c r="K35" s="78"/>
      <c r="L35" s="78"/>
      <c r="M35" s="78"/>
      <c r="N35" s="78"/>
      <c r="O35" s="78"/>
      <c r="P35" s="78"/>
    </row>
    <row r="36" customFormat="false" ht="15" hidden="false" customHeight="false" outlineLevel="0" collapsed="false">
      <c r="C36" s="620" t="s">
        <v>975</v>
      </c>
      <c r="D36" s="621" t="s">
        <v>976</v>
      </c>
      <c r="E36" s="622" t="s">
        <v>977</v>
      </c>
      <c r="F36" s="623" t="s">
        <v>914</v>
      </c>
      <c r="G36" s="624"/>
      <c r="H36" s="634" t="n">
        <f aca="false">SUM('3_Investimenti Mat e Immat'!E24:E34)</f>
        <v>0</v>
      </c>
      <c r="J36" s="78"/>
      <c r="K36" s="78"/>
      <c r="L36" s="78"/>
      <c r="M36" s="78"/>
      <c r="N36" s="78"/>
      <c r="O36" s="78"/>
      <c r="P36" s="78"/>
    </row>
    <row r="37" customFormat="false" ht="15" hidden="false" customHeight="false" outlineLevel="0" collapsed="false">
      <c r="C37" s="620" t="s">
        <v>975</v>
      </c>
      <c r="D37" s="621" t="s">
        <v>978</v>
      </c>
      <c r="E37" s="622" t="s">
        <v>979</v>
      </c>
      <c r="F37" s="623" t="s">
        <v>914</v>
      </c>
      <c r="G37" s="624"/>
      <c r="H37" s="635" t="str">
        <f aca="false">IF(N('3_Investimenti Mat e Immat'!E46)&gt;0,'3_Investimenti Mat e Immat'!E46,"Non previsto / da verificare")</f>
        <v>Non previsto / da verificare</v>
      </c>
      <c r="J37" s="78"/>
      <c r="K37" s="78"/>
      <c r="L37" s="78"/>
      <c r="M37" s="78"/>
      <c r="N37" s="78"/>
      <c r="O37" s="78"/>
      <c r="P37" s="78"/>
    </row>
    <row r="38" customFormat="false" ht="15" hidden="false" customHeight="false" outlineLevel="0" collapsed="false">
      <c r="C38" s="620" t="s">
        <v>975</v>
      </c>
      <c r="D38" s="621" t="s">
        <v>980</v>
      </c>
      <c r="E38" s="622" t="s">
        <v>981</v>
      </c>
      <c r="F38" s="623" t="s">
        <v>914</v>
      </c>
      <c r="G38" s="624"/>
      <c r="H38" s="625" t="str">
        <f aca="false">IF(LEN(TRIM('3_Investimenti Mat e Immat'!D46&amp;""))&gt;0,"Presente","Non prevista / da verificare")</f>
        <v>Non prevista / da verificare</v>
      </c>
      <c r="J38" s="78"/>
      <c r="K38" s="78"/>
      <c r="L38" s="78"/>
      <c r="M38" s="78"/>
      <c r="N38" s="78"/>
      <c r="O38" s="78"/>
      <c r="P38" s="78"/>
    </row>
    <row r="39" customFormat="false" ht="15" hidden="false" customHeight="false" outlineLevel="0" collapsed="false">
      <c r="C39" s="620" t="s">
        <v>975</v>
      </c>
      <c r="D39" s="621" t="s">
        <v>982</v>
      </c>
      <c r="E39" s="622" t="s">
        <v>983</v>
      </c>
      <c r="F39" s="623" t="s">
        <v>914</v>
      </c>
      <c r="G39" s="624"/>
      <c r="H39" s="625" t="str">
        <f aca="false">IF(COUNTA('3_Investimenti Mat e Immat'!C83:D85)&gt;0,"Presente","DA VERIFICARE")</f>
        <v>DA VERIFICARE</v>
      </c>
      <c r="J39" s="78"/>
      <c r="K39" s="78"/>
      <c r="L39" s="78"/>
      <c r="M39" s="78"/>
      <c r="N39" s="78"/>
      <c r="O39" s="78"/>
      <c r="P39" s="78"/>
    </row>
    <row r="40" customFormat="false" ht="15" hidden="false" customHeight="false" outlineLevel="0" collapsed="false">
      <c r="C40" s="620" t="s">
        <v>975</v>
      </c>
      <c r="D40" s="621" t="s">
        <v>984</v>
      </c>
      <c r="E40" s="622" t="s">
        <v>985</v>
      </c>
      <c r="F40" s="623" t="s">
        <v>914</v>
      </c>
      <c r="G40" s="624"/>
      <c r="H40" s="625" t="str">
        <f aca="false">IF(COUNTA('3_Investimenti Mat e Immat'!C66:D71)&gt;0,"Presente","DA VERIFICARE")</f>
        <v>Presente</v>
      </c>
      <c r="J40" s="78"/>
      <c r="K40" s="78"/>
      <c r="L40" s="78"/>
      <c r="M40" s="78"/>
      <c r="N40" s="78"/>
      <c r="O40" s="78"/>
      <c r="P40" s="78"/>
    </row>
    <row r="41" customFormat="false" ht="15" hidden="false" customHeight="true" outlineLevel="0" collapsed="false">
      <c r="C41" s="620" t="s">
        <v>361</v>
      </c>
      <c r="D41" s="621" t="s">
        <v>986</v>
      </c>
      <c r="E41" s="622" t="s">
        <v>987</v>
      </c>
      <c r="F41" s="623" t="s">
        <v>914</v>
      </c>
      <c r="G41" s="624"/>
      <c r="H41" s="636" t="n">
        <f aca="false">K41</f>
        <v>0</v>
      </c>
      <c r="J41" s="78"/>
      <c r="K41" s="78" t="n">
        <f aca="false">SUM(1_Situazione_Iniziale!D126:D130)</f>
        <v>0</v>
      </c>
      <c r="L41" s="78" t="n">
        <f aca="false">SUM(1_Situazione_Iniziale!E126:E130)</f>
        <v>0</v>
      </c>
      <c r="M41" s="78" t="n">
        <f aca="false">SUM(1_Situazione_Iniziale!F126:F130)</f>
        <v>0</v>
      </c>
      <c r="N41" s="78" t="n">
        <f aca="false">SUM(1_Situazione_Iniziale!G126:G130)</f>
        <v>0</v>
      </c>
      <c r="O41" s="78" t="n">
        <f aca="false">SUM(1_Situazione_Iniziale!H126:H130)</f>
        <v>0</v>
      </c>
      <c r="P41" s="78"/>
    </row>
    <row r="42" customFormat="false" ht="15" hidden="false" customHeight="false" outlineLevel="0" collapsed="false">
      <c r="C42" s="620" t="s">
        <v>361</v>
      </c>
      <c r="D42" s="621" t="s">
        <v>988</v>
      </c>
      <c r="E42" s="622" t="s">
        <v>989</v>
      </c>
      <c r="F42" s="623" t="s">
        <v>914</v>
      </c>
      <c r="G42" s="624"/>
      <c r="H42" s="636" t="n">
        <f aca="false">K42</f>
        <v>0</v>
      </c>
      <c r="J42" s="78"/>
      <c r="K42" s="78" t="n">
        <f aca="false">SUM(7_Occupazione!E21:E25)</f>
        <v>0</v>
      </c>
      <c r="L42" s="78"/>
      <c r="M42" s="78"/>
      <c r="N42" s="78"/>
      <c r="O42" s="78"/>
      <c r="P42" s="78"/>
    </row>
    <row r="43" customFormat="false" ht="15" hidden="false" customHeight="false" outlineLevel="0" collapsed="false">
      <c r="C43" s="620" t="s">
        <v>361</v>
      </c>
      <c r="D43" s="621" t="s">
        <v>990</v>
      </c>
      <c r="E43" s="622" t="s">
        <v>359</v>
      </c>
      <c r="F43" s="623" t="s">
        <v>914</v>
      </c>
      <c r="G43" s="624"/>
      <c r="H43" s="634" t="n">
        <f aca="false">N41</f>
        <v>0</v>
      </c>
      <c r="J43" s="78"/>
      <c r="K43" s="78"/>
      <c r="L43" s="78"/>
      <c r="M43" s="78"/>
      <c r="N43" s="78"/>
      <c r="O43" s="78"/>
      <c r="P43" s="78"/>
    </row>
    <row r="44" customFormat="false" ht="15" hidden="false" customHeight="false" outlineLevel="0" collapsed="false">
      <c r="C44" s="620" t="s">
        <v>361</v>
      </c>
      <c r="D44" s="621" t="s">
        <v>991</v>
      </c>
      <c r="E44" s="622" t="s">
        <v>360</v>
      </c>
      <c r="F44" s="623" t="s">
        <v>914</v>
      </c>
      <c r="G44" s="624"/>
      <c r="H44" s="634" t="n">
        <f aca="false">7_Occupazione!K66</f>
        <v>0</v>
      </c>
    </row>
    <row r="45" customFormat="false" ht="15" hidden="false" customHeight="false" outlineLevel="0" collapsed="false">
      <c r="C45" s="620" t="s">
        <v>361</v>
      </c>
      <c r="D45" s="621" t="s">
        <v>992</v>
      </c>
      <c r="E45" s="622" t="s">
        <v>993</v>
      </c>
      <c r="F45" s="623" t="s">
        <v>914</v>
      </c>
      <c r="G45" s="624"/>
      <c r="H45" s="636" t="n">
        <f aca="false">IFERROR(7_Occupazione!G26-7_Occupazione!D26,"DA VERIFICARE")</f>
        <v>0</v>
      </c>
    </row>
    <row r="46" customFormat="false" ht="15" hidden="false" customHeight="false" outlineLevel="0" collapsed="false">
      <c r="C46" s="620" t="s">
        <v>994</v>
      </c>
      <c r="D46" s="621" t="s">
        <v>995</v>
      </c>
      <c r="E46" s="622" t="s">
        <v>996</v>
      </c>
      <c r="F46" s="623" t="s">
        <v>914</v>
      </c>
      <c r="G46" s="624"/>
      <c r="H46" s="221"/>
      <c r="I46" s="221" t="n">
        <f aca="false">'BP Conto Economico'!C5</f>
        <v>0</v>
      </c>
      <c r="J46" s="221" t="n">
        <f aca="false">'BP Conto Economico'!D5</f>
        <v>0</v>
      </c>
      <c r="K46" s="221" t="n">
        <f aca="false">'BP Conto Economico'!E5</f>
        <v>0</v>
      </c>
      <c r="L46" s="221" t="n">
        <f aca="false">'BP Conto Economico'!F5</f>
        <v>0</v>
      </c>
      <c r="M46" s="221" t="n">
        <f aca="false">'BP Conto Economico'!G5</f>
        <v>0</v>
      </c>
    </row>
    <row r="47" customFormat="false" ht="15" hidden="false" customHeight="false" outlineLevel="0" collapsed="false">
      <c r="C47" s="620" t="s">
        <v>994</v>
      </c>
      <c r="D47" s="621" t="s">
        <v>997</v>
      </c>
      <c r="E47" s="622" t="s">
        <v>998</v>
      </c>
      <c r="F47" s="623" t="s">
        <v>12</v>
      </c>
      <c r="G47" s="624"/>
      <c r="H47" s="221"/>
      <c r="I47" s="221" t="n">
        <f aca="false">'BP Conto Economico'!C12</f>
        <v>0</v>
      </c>
      <c r="J47" s="221" t="n">
        <f aca="false">'BP Conto Economico'!D12</f>
        <v>0</v>
      </c>
      <c r="K47" s="221" t="n">
        <f aca="false">'BP Conto Economico'!E12</f>
        <v>0</v>
      </c>
      <c r="L47" s="221" t="n">
        <f aca="false">'BP Conto Economico'!F12</f>
        <v>0</v>
      </c>
      <c r="M47" s="221" t="n">
        <f aca="false">'BP Conto Economico'!G12</f>
        <v>0</v>
      </c>
    </row>
    <row r="48" customFormat="false" ht="15" hidden="false" customHeight="false" outlineLevel="0" collapsed="false">
      <c r="C48" s="620" t="s">
        <v>994</v>
      </c>
      <c r="D48" s="621" t="s">
        <v>999</v>
      </c>
      <c r="E48" s="622" t="s">
        <v>1000</v>
      </c>
      <c r="F48" s="623" t="s">
        <v>914</v>
      </c>
      <c r="G48" s="624"/>
      <c r="H48" s="221"/>
      <c r="I48" s="221" t="n">
        <f aca="false">SUM('BP Conto Economico'!C15:C19)</f>
        <v>0</v>
      </c>
      <c r="J48" s="221" t="n">
        <f aca="false">SUM('BP Conto Economico'!D15:D19)</f>
        <v>0</v>
      </c>
      <c r="K48" s="221" t="n">
        <f aca="false">SUM('BP Conto Economico'!E15:E19)</f>
        <v>0</v>
      </c>
      <c r="L48" s="221" t="n">
        <f aca="false">SUM('BP Conto Economico'!F15:F19)</f>
        <v>0</v>
      </c>
      <c r="M48" s="221" t="n">
        <f aca="false">SUM('BP Conto Economico'!G15:G19)</f>
        <v>0</v>
      </c>
    </row>
    <row r="49" customFormat="false" ht="15" hidden="false" customHeight="false" outlineLevel="0" collapsed="false">
      <c r="C49" s="620" t="s">
        <v>994</v>
      </c>
      <c r="D49" s="621" t="s">
        <v>1001</v>
      </c>
      <c r="E49" s="622" t="s">
        <v>1002</v>
      </c>
      <c r="F49" s="623" t="s">
        <v>914</v>
      </c>
      <c r="G49" s="624"/>
      <c r="H49" s="221"/>
      <c r="I49" s="221" t="n">
        <f aca="false">'BP Conto Economico'!C22</f>
        <v>0</v>
      </c>
      <c r="J49" s="221" t="n">
        <f aca="false">'BP Conto Economico'!D22</f>
        <v>0</v>
      </c>
      <c r="K49" s="221" t="n">
        <f aca="false">'BP Conto Economico'!E22</f>
        <v>0</v>
      </c>
      <c r="L49" s="221" t="n">
        <f aca="false">'BP Conto Economico'!F22</f>
        <v>0</v>
      </c>
      <c r="M49" s="221" t="n">
        <f aca="false">'BP Conto Economico'!G22</f>
        <v>0</v>
      </c>
    </row>
    <row r="50" customFormat="false" ht="15" hidden="false" customHeight="false" outlineLevel="0" collapsed="false">
      <c r="C50" s="620" t="s">
        <v>994</v>
      </c>
      <c r="D50" s="621" t="s">
        <v>1003</v>
      </c>
      <c r="E50" s="622" t="s">
        <v>1004</v>
      </c>
      <c r="F50" s="623" t="s">
        <v>914</v>
      </c>
      <c r="G50" s="624"/>
      <c r="H50" s="221"/>
      <c r="I50" s="221" t="n">
        <f aca="false">'BP Conto Economico'!C24</f>
        <v>0</v>
      </c>
      <c r="J50" s="221" t="n">
        <f aca="false">'BP Conto Economico'!D24</f>
        <v>0</v>
      </c>
      <c r="K50" s="221" t="n">
        <f aca="false">'BP Conto Economico'!E24</f>
        <v>0</v>
      </c>
      <c r="L50" s="221" t="n">
        <f aca="false">'BP Conto Economico'!F24</f>
        <v>0</v>
      </c>
      <c r="M50" s="221" t="n">
        <f aca="false">'BP Conto Economico'!G24</f>
        <v>0</v>
      </c>
    </row>
    <row r="51" customFormat="false" ht="15" hidden="false" customHeight="false" outlineLevel="0" collapsed="false">
      <c r="C51" s="620" t="s">
        <v>994</v>
      </c>
      <c r="D51" s="621" t="s">
        <v>1005</v>
      </c>
      <c r="E51" s="622" t="s">
        <v>1006</v>
      </c>
      <c r="F51" s="623" t="s">
        <v>914</v>
      </c>
      <c r="G51" s="624"/>
      <c r="H51" s="221"/>
      <c r="I51" s="221" t="n">
        <f aca="false">'BP Flussi'!C23</f>
        <v>0</v>
      </c>
      <c r="J51" s="221" t="n">
        <f aca="false">'BP Flussi'!D23</f>
        <v>0</v>
      </c>
      <c r="K51" s="221" t="n">
        <f aca="false">'BP Flussi'!E23</f>
        <v>0</v>
      </c>
      <c r="L51" s="221" t="n">
        <f aca="false">'BP Flussi'!F23</f>
        <v>0</v>
      </c>
      <c r="M51" s="221" t="n">
        <f aca="false">'BP Flussi'!G23</f>
        <v>0</v>
      </c>
    </row>
    <row r="52" customFormat="false" ht="15" hidden="false" customHeight="false" outlineLevel="0" collapsed="false">
      <c r="C52" s="620" t="s">
        <v>994</v>
      </c>
      <c r="D52" s="621" t="s">
        <v>1007</v>
      </c>
      <c r="E52" s="622" t="s">
        <v>1008</v>
      </c>
      <c r="F52" s="623" t="s">
        <v>914</v>
      </c>
      <c r="G52" s="624"/>
      <c r="H52" s="221"/>
      <c r="I52" s="221" t="e">
        <f aca="false">'BP Flussi'!C44</f>
        <v>#DIV/0!</v>
      </c>
      <c r="J52" s="221" t="e">
        <f aca="false">'BP Flussi'!D44</f>
        <v>#DIV/0!</v>
      </c>
      <c r="K52" s="221" t="e">
        <f aca="false">'BP Flussi'!E44</f>
        <v>#DIV/0!</v>
      </c>
      <c r="L52" s="221" t="e">
        <f aca="false">'BP Flussi'!F44</f>
        <v>#DIV/0!</v>
      </c>
      <c r="M52" s="221" t="e">
        <f aca="false">'BP Flussi'!G44</f>
        <v>#DIV/0!</v>
      </c>
    </row>
    <row r="53" customFormat="false" ht="15" hidden="false" customHeight="false" outlineLevel="0" collapsed="false">
      <c r="C53" s="637" t="s">
        <v>1009</v>
      </c>
      <c r="D53" s="637" t="s">
        <v>1010</v>
      </c>
      <c r="E53" s="35" t="s">
        <v>1011</v>
      </c>
      <c r="F53" s="623" t="s">
        <v>914</v>
      </c>
      <c r="G53" s="624"/>
      <c r="H53" s="625" t="str">
        <f aca="false">IF(COUNTIF(H7:H19,"DA INTEGRARE")=0,"OK","NO - dati identificativi da integrare")</f>
        <v>NO - dati identificativi da integrare</v>
      </c>
    </row>
    <row r="54" customFormat="false" ht="15" hidden="false" customHeight="false" outlineLevel="0" collapsed="false">
      <c r="C54" s="637" t="s">
        <v>1009</v>
      </c>
      <c r="D54" s="637" t="s">
        <v>1012</v>
      </c>
      <c r="E54" s="637" t="s">
        <v>1013</v>
      </c>
      <c r="F54" s="623" t="s">
        <v>914</v>
      </c>
      <c r="G54" s="624"/>
      <c r="H54" s="625" t="str">
        <f aca="false">IF(H30&gt;H27,"OK","NO/DA MOTIVARE")</f>
        <v>NO/DA MOTIVARE</v>
      </c>
    </row>
    <row r="55" customFormat="false" ht="15" hidden="false" customHeight="false" outlineLevel="0" collapsed="false">
      <c r="C55" s="637" t="s">
        <v>1009</v>
      </c>
      <c r="D55" s="637" t="s">
        <v>1014</v>
      </c>
      <c r="E55" s="637" t="s">
        <v>1015</v>
      </c>
      <c r="F55" s="623" t="s">
        <v>914</v>
      </c>
      <c r="G55" s="624"/>
      <c r="H55" s="638" t="str">
        <f aca="false">IFERROR((H30-H27)/H27,"DA INTEGRARE")</f>
        <v>DA INTEGRARE</v>
      </c>
    </row>
    <row r="56" customFormat="false" ht="15" hidden="false" customHeight="false" outlineLevel="0" collapsed="false">
      <c r="C56" s="637" t="s">
        <v>1009</v>
      </c>
      <c r="D56" s="637" t="s">
        <v>1016</v>
      </c>
      <c r="E56" s="637" t="s">
        <v>1017</v>
      </c>
      <c r="F56" s="623" t="s">
        <v>922</v>
      </c>
      <c r="G56" s="624"/>
      <c r="H56" s="625" t="str">
        <f aca="false">IF(AM142&gt;0,"OK","NO - investimenti assenti")</f>
        <v>NO - investimenti assenti</v>
      </c>
    </row>
    <row r="57" customFormat="false" ht="18.75" hidden="false" customHeight="true" outlineLevel="0" collapsed="false">
      <c r="C57" s="637" t="s">
        <v>1009</v>
      </c>
      <c r="D57" s="639"/>
      <c r="E57" s="637" t="s">
        <v>1018</v>
      </c>
      <c r="F57" s="623" t="s">
        <v>922</v>
      </c>
      <c r="G57" s="624"/>
      <c r="H57" s="625" t="str">
        <f aca="false" t="array" ref="H57:H57">IF(AND('3_Investimenti Mat e Immat'!C59:E59="Presente",'3_Investimenti Mat e Immat'!C60:E60="Presente",'3_Investimenti Mat e Immat'!C61:E61="Presente",'3_Investimenti Mat e Immat'!C62:E62="Presente"),"OK","NO - obiettivi/tappe da integrare")</f>
        <v>NO - obiettivi/tappe da integrare</v>
      </c>
    </row>
    <row r="58" customFormat="false" ht="18.75" hidden="false" customHeight="true" outlineLevel="0" collapsed="false">
      <c r="C58" s="637" t="s">
        <v>1009</v>
      </c>
      <c r="D58" s="639"/>
      <c r="E58" s="35" t="s">
        <v>1019</v>
      </c>
      <c r="F58" s="623" t="s">
        <v>914</v>
      </c>
      <c r="G58" s="624"/>
      <c r="H58" s="625" t="str">
        <f aca="false">IFERROR(IF(H42&gt;=H41,"OK","KO/DA MOTIVARE"),"DA VERIFICARE")</f>
        <v>OK</v>
      </c>
    </row>
    <row r="59" customFormat="false" ht="18.75" hidden="false" customHeight="true" outlineLevel="0" collapsed="false">
      <c r="C59" s="637" t="s">
        <v>1009</v>
      </c>
      <c r="D59" s="639"/>
      <c r="E59" s="35" t="s">
        <v>1020</v>
      </c>
      <c r="F59" s="623" t="s">
        <v>914</v>
      </c>
      <c r="G59" s="624"/>
      <c r="H59" s="625" t="str">
        <f aca="false">IF(I50&gt;=0,"OK","NO/DA MOTIVARE")</f>
        <v>OK</v>
      </c>
    </row>
    <row r="60" customFormat="false" ht="18.75" hidden="false" customHeight="true" outlineLevel="0" collapsed="false">
      <c r="C60" s="637" t="s">
        <v>1009</v>
      </c>
      <c r="D60" s="639"/>
      <c r="E60" s="35" t="s">
        <v>1021</v>
      </c>
      <c r="F60" s="623" t="s">
        <v>914</v>
      </c>
      <c r="G60" s="624"/>
      <c r="H60" s="625" t="e">
        <f aca="false">IF(I52&gt;=0,"OK","NO/DA MOTIVARE")</f>
        <v>#DIV/0!</v>
      </c>
    </row>
    <row r="61" customFormat="false" ht="18.75" hidden="false" customHeight="true" outlineLevel="0" collapsed="false">
      <c r="C61" s="639"/>
      <c r="D61" s="639"/>
      <c r="E61" s="639"/>
      <c r="F61" s="639"/>
      <c r="G61" s="639"/>
      <c r="H61" s="625"/>
    </row>
    <row r="62" customFormat="false" ht="18.75" hidden="false" customHeight="true" outlineLevel="0" collapsed="false">
      <c r="C62" s="639"/>
      <c r="D62" s="639"/>
      <c r="E62" s="639"/>
      <c r="F62" s="639"/>
      <c r="G62" s="639"/>
      <c r="H62" s="625"/>
    </row>
    <row r="63" customFormat="false" ht="18.75" hidden="false" customHeight="true" outlineLevel="0" collapsed="false">
      <c r="C63" s="639"/>
      <c r="D63" s="639"/>
      <c r="E63" s="639"/>
      <c r="F63" s="639"/>
      <c r="G63" s="639"/>
      <c r="H63" s="625"/>
    </row>
    <row r="64" customFormat="false" ht="15.75" hidden="false" customHeight="false" outlineLevel="0" collapsed="false">
      <c r="C64" s="640"/>
      <c r="D64" s="640"/>
      <c r="E64" s="640"/>
      <c r="F64" s="640"/>
      <c r="G64" s="640"/>
      <c r="H64" s="640"/>
    </row>
  </sheetData>
  <mergeCells count="2">
    <mergeCell ref="C3:H3"/>
    <mergeCell ref="C4:H4"/>
  </mergeCells>
  <conditionalFormatting sqref="F7:F60">
    <cfRule type="containsText" priority="2" operator="containsText" aboveAverage="0" equalAverage="0" bottom="0" percent="0" rank="0" text="NO" dxfId="21">
      <formula>NOT(ISERROR(SEARCH("NO",F7)))</formula>
    </cfRule>
    <cfRule type="containsText" priority="4" operator="containsText" aboveAverage="0" equalAverage="0" bottom="0" percent="0" rank="0" text="DA INTEGRARE" dxfId="23">
      <formula>NOT(ISERROR(SEARCH("DA INTEGRARE",F7)))</formula>
    </cfRule>
    <cfRule type="containsText" priority="5" operator="containsText" aboveAverage="0" equalAverage="0" bottom="0" percent="0" rank="0" text="NO" dxfId="24">
      <formula>NOT(ISERROR(SEARCH("NO",F7)))</formula>
    </cfRule>
    <cfRule type="containsText" priority="6" operator="containsText" aboveAverage="0" equalAverage="0" bottom="0" percent="0" rank="0" text="OK" dxfId="25">
      <formula>NOT(ISERROR(SEARCH("OK",F7)))</formula>
    </cfRule>
    <cfRule type="expression" priority="7" aboveAverage="0" equalAverage="0" bottom="0" percent="0" rank="0" text="" dxfId="26">
      <formula>$F7=$K10</formula>
    </cfRule>
    <cfRule type="expression" priority="8" aboveAverage="0" equalAverage="0" bottom="0" percent="0" rank="0" text="" dxfId="27">
      <formula>$F7=$K9</formula>
    </cfRule>
    <cfRule type="expression" priority="9" aboveAverage="0" equalAverage="0" bottom="0" percent="0" rank="0" text="" dxfId="28">
      <formula>$F7=$K8</formula>
    </cfRule>
    <cfRule type="expression" priority="10" aboveAverage="0" equalAverage="0" bottom="0" percent="0" rank="0" text="" dxfId="29">
      <formula>$F7=$K7</formula>
    </cfRule>
  </conditionalFormatting>
  <conditionalFormatting sqref="F7:F22">
    <cfRule type="containsText" priority="11" operator="containsText" aboveAverage="0" equalAverage="0" bottom="0" percent="0" rank="0" text="N.A." dxfId="30">
      <formula>NOT(ISERROR(SEARCH("N.A.",F7)))</formula>
    </cfRule>
    <cfRule type="containsText" priority="12" operator="containsText" aboveAverage="0" equalAverage="0" bottom="0" percent="0" rank="0" text="OK" dxfId="31">
      <formula>NOT(ISERROR(SEARCH("OK",F7)))</formula>
    </cfRule>
  </conditionalFormatting>
  <dataValidations count="1">
    <dataValidation allowBlank="true" errorStyle="stop" operator="between" showDropDown="false" showErrorMessage="true" showInputMessage="true" sqref="F7:F60" type="list">
      <formula1>$K$7:$K$11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extLst>
    <ext xmlns:x14="http://schemas.microsoft.com/office/spreadsheetml/2009/9/main" uri="{78C0D931-6437-407d-A8EE-F0AAD7539E65}">
      <x14:conditionalFormattings>
        <x14:conditionalFormatting xmlns:xm="http://schemas.microsoft.com/office/excel/2006/main">
          <x14:cfRule type="containsText" priority="3" operator="containsText" id="{81DEF3D5-31D6-4D34-811C-3799B1F9F8B2}">
            <xm:f>NOT(ISERROR(SEARCH($K$9,F7)))</xm:f>
            <xm:f>$K$9</xm:f>
            <x14:dxf>
              <fill>
                <patternFill>
                  <bgColor theme="2" tint="-0.1"/>
                </patternFill>
              </fill>
            </x14:dxf>
          </x14:cfRule>
          <xm:sqref>F7:F60</xm:sqref>
        </x14:conditionalFormatting>
        <x14:conditionalFormatting xmlns:xm="http://schemas.microsoft.com/office/excel/2006/main">
          <x14:cfRule type="containsText" priority="13" operator="containsText" id="{7DF644F4-6770-4C2C-8230-C0D1BF763FE4}">
            <xm:f>NOT(ISERROR(SEARCH($K$11,F7)))</xm:f>
            <xm:f>$K$11</xm:f>
            <x14:dxf>
              <fill>
                <patternFill>
                  <bgColor theme="0"/>
                </patternFill>
              </fill>
            </x14:dxf>
          </x14:cfRule>
          <xm:sqref>F7:F22</xm:sqref>
        </x14:conditionalFormatting>
      </x14:conditionalFormattings>
    </ext>
    <ext xmlns:x14="http://schemas.microsoft.com/office/spreadsheetml/2009/9/main" uri="{05C60535-1F16-4fd2-B633-F4F36F0B64E0}">
      <x14:sparklineGroups xmlns:xm="http://schemas.microsoft.com/office/excel/2006/main">
        <x14:sparklineGroup xr2:uid="{1232F915-6965-4F60-81AC-DE12329726B8}" type="column" displayEmptyCellsAs="gap">
          <x14:colorSeries rgb="FF00B050"/>
          <x14:colorNegative rgb="FFFF0000"/>
          <x14:colorAxis rgb="FF000000"/>
          <x14:colorMarkers rgb="FF0070C0"/>
          <x14:colorFirst rgb="FFFFC000"/>
          <x14:colorLast rgb="FFFFC000"/>
          <x14:colorHigh rgb="FF00B050"/>
          <x14:colorLow rgb="FFFF0000"/>
          <x14:sparklines>
            <x14:sparkline>
              <xm:f>'Checklist Istruttoria'!I46:M46</xm:f>
              <xm:sqref>H46</xm:sqref>
            </x14:sparkline>
            <x14:sparkline>
              <xm:f>'Checklist Istruttoria'!I47:M47</xm:f>
              <xm:sqref>H47</xm:sqref>
            </x14:sparkline>
            <x14:sparkline>
              <xm:f>'Checklist Istruttoria'!I48:M48</xm:f>
              <xm:sqref>H48</xm:sqref>
            </x14:sparkline>
            <x14:sparkline>
              <xm:f>'Checklist Istruttoria'!I49:M49</xm:f>
              <xm:sqref>H49</xm:sqref>
            </x14:sparkline>
            <x14:sparkline>
              <xm:f>'Checklist Istruttoria'!I50:M50</xm:f>
              <xm:sqref>H50</xm:sqref>
            </x14:sparkline>
            <x14:sparkline>
              <xm:f>'Checklist Istruttoria'!I51:M51</xm:f>
              <xm:sqref>H51</xm:sqref>
            </x14:sparkline>
            <x14:sparkline>
              <xm:f>'Checklist Istruttoria'!I52:M52</xm:f>
              <xm:sqref>H52</xm:sqref>
            </x14:sparkline>
          </x14:sparklines>
        </x14:sparklineGroup>
      </x14:sparklineGroup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67"/>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3" activeCellId="0" sqref="A3"/>
    </sheetView>
  </sheetViews>
  <sheetFormatPr defaultColWidth="9.1484375" defaultRowHeight="15" customHeight="true" zeroHeight="false" outlineLevelRow="0" outlineLevelCol="0"/>
  <cols>
    <col collapsed="false" customWidth="true" hidden="false" outlineLevel="0" max="1" min="1" style="438" width="22"/>
    <col collapsed="false" customWidth="true" hidden="false" outlineLevel="0" max="31" min="2" style="438" width="13"/>
    <col collapsed="false" customWidth="false" hidden="false" outlineLevel="0" max="16384" min="32" style="438" width="9.14"/>
  </cols>
  <sheetData>
    <row r="1" customFormat="false" ht="17.35" hidden="false" customHeight="false" outlineLevel="0" collapsed="false">
      <c r="A1" s="641" t="s">
        <v>1022</v>
      </c>
      <c r="B1" s="641"/>
      <c r="C1" s="641"/>
      <c r="D1" s="641"/>
      <c r="E1" s="641"/>
      <c r="F1" s="641"/>
      <c r="G1" s="641"/>
      <c r="H1" s="641"/>
      <c r="I1" s="641"/>
      <c r="J1" s="641"/>
      <c r="K1" s="641"/>
      <c r="L1" s="641"/>
      <c r="M1" s="641"/>
      <c r="N1" s="641"/>
      <c r="O1" s="641"/>
      <c r="P1" s="641"/>
      <c r="Q1" s="641"/>
      <c r="R1" s="641"/>
      <c r="S1" s="641"/>
      <c r="T1" s="641"/>
      <c r="U1" s="641"/>
      <c r="V1" s="641"/>
      <c r="W1" s="641"/>
      <c r="X1" s="641"/>
      <c r="Y1" s="641"/>
      <c r="Z1" s="641"/>
      <c r="AA1" s="641"/>
      <c r="AB1" s="641"/>
      <c r="AC1" s="641"/>
      <c r="AD1" s="641"/>
      <c r="AE1" s="641"/>
    </row>
    <row r="2" customFormat="false" ht="21.75" hidden="false" customHeight="true" outlineLevel="0" collapsed="false">
      <c r="A2" s="642" t="s">
        <v>1023</v>
      </c>
      <c r="B2" s="642"/>
      <c r="C2" s="642"/>
      <c r="D2" s="642"/>
      <c r="E2" s="642"/>
      <c r="F2" s="642"/>
      <c r="G2" s="642"/>
      <c r="H2" s="642"/>
      <c r="I2" s="642"/>
      <c r="J2" s="642"/>
      <c r="K2" s="642"/>
      <c r="L2" s="642"/>
      <c r="M2" s="643"/>
      <c r="N2" s="643"/>
      <c r="O2" s="643"/>
      <c r="P2" s="643"/>
      <c r="Q2" s="643"/>
      <c r="R2" s="643"/>
      <c r="S2" s="643"/>
      <c r="T2" s="643"/>
      <c r="U2" s="643"/>
      <c r="V2" s="643"/>
      <c r="W2" s="643"/>
      <c r="X2" s="643"/>
      <c r="Y2" s="643"/>
      <c r="Z2" s="643"/>
      <c r="AA2" s="643"/>
      <c r="AB2" s="643"/>
      <c r="AC2" s="643"/>
      <c r="AD2" s="643"/>
      <c r="AE2" s="643"/>
    </row>
    <row r="4" customFormat="false" ht="15" hidden="false" customHeight="false" outlineLevel="0" collapsed="false">
      <c r="A4" s="644" t="s">
        <v>1024</v>
      </c>
      <c r="B4" s="644" t="s">
        <v>370</v>
      </c>
      <c r="C4" s="644" t="s">
        <v>370</v>
      </c>
      <c r="D4" s="644" t="s">
        <v>370</v>
      </c>
      <c r="E4" s="644" t="s">
        <v>370</v>
      </c>
      <c r="F4" s="644" t="s">
        <v>370</v>
      </c>
      <c r="G4" s="644" t="s">
        <v>370</v>
      </c>
      <c r="H4" s="644" t="s">
        <v>371</v>
      </c>
      <c r="I4" s="644" t="s">
        <v>371</v>
      </c>
      <c r="J4" s="644" t="s">
        <v>371</v>
      </c>
      <c r="K4" s="644" t="s">
        <v>371</v>
      </c>
      <c r="L4" s="644" t="s">
        <v>371</v>
      </c>
      <c r="M4" s="644" t="s">
        <v>371</v>
      </c>
      <c r="N4" s="644" t="s">
        <v>372</v>
      </c>
      <c r="O4" s="644" t="s">
        <v>372</v>
      </c>
      <c r="P4" s="644" t="s">
        <v>372</v>
      </c>
      <c r="Q4" s="644" t="s">
        <v>372</v>
      </c>
      <c r="R4" s="644" t="s">
        <v>372</v>
      </c>
      <c r="S4" s="644" t="s">
        <v>372</v>
      </c>
      <c r="T4" s="644" t="s">
        <v>373</v>
      </c>
      <c r="U4" s="644" t="s">
        <v>373</v>
      </c>
      <c r="V4" s="644" t="s">
        <v>373</v>
      </c>
      <c r="W4" s="644" t="s">
        <v>373</v>
      </c>
      <c r="X4" s="644" t="s">
        <v>373</v>
      </c>
      <c r="Y4" s="644" t="s">
        <v>373</v>
      </c>
      <c r="Z4" s="644" t="s">
        <v>374</v>
      </c>
      <c r="AA4" s="644" t="s">
        <v>374</v>
      </c>
      <c r="AB4" s="644" t="s">
        <v>374</v>
      </c>
      <c r="AC4" s="644" t="s">
        <v>374</v>
      </c>
      <c r="AD4" s="644" t="s">
        <v>374</v>
      </c>
      <c r="AE4" s="644" t="s">
        <v>374</v>
      </c>
    </row>
    <row r="5" customFormat="false" ht="35.05" hidden="false" customHeight="false" outlineLevel="0" collapsed="false">
      <c r="A5" s="644"/>
      <c r="B5" s="644" t="s">
        <v>412</v>
      </c>
      <c r="C5" s="644" t="s">
        <v>413</v>
      </c>
      <c r="D5" s="644" t="s">
        <v>414</v>
      </c>
      <c r="E5" s="644" t="s">
        <v>1025</v>
      </c>
      <c r="F5" s="644" t="s">
        <v>113</v>
      </c>
      <c r="G5" s="644" t="s">
        <v>423</v>
      </c>
      <c r="H5" s="644" t="s">
        <v>412</v>
      </c>
      <c r="I5" s="644" t="s">
        <v>413</v>
      </c>
      <c r="J5" s="644" t="s">
        <v>414</v>
      </c>
      <c r="K5" s="644" t="s">
        <v>1025</v>
      </c>
      <c r="L5" s="644" t="s">
        <v>113</v>
      </c>
      <c r="M5" s="644" t="s">
        <v>423</v>
      </c>
      <c r="N5" s="644" t="s">
        <v>412</v>
      </c>
      <c r="O5" s="644" t="s">
        <v>413</v>
      </c>
      <c r="P5" s="644" t="s">
        <v>414</v>
      </c>
      <c r="Q5" s="644" t="s">
        <v>1025</v>
      </c>
      <c r="R5" s="644" t="s">
        <v>113</v>
      </c>
      <c r="S5" s="644" t="s">
        <v>423</v>
      </c>
      <c r="T5" s="644" t="s">
        <v>412</v>
      </c>
      <c r="U5" s="644" t="s">
        <v>413</v>
      </c>
      <c r="V5" s="644" t="s">
        <v>414</v>
      </c>
      <c r="W5" s="644" t="s">
        <v>1025</v>
      </c>
      <c r="X5" s="644" t="s">
        <v>113</v>
      </c>
      <c r="Y5" s="644" t="s">
        <v>423</v>
      </c>
      <c r="Z5" s="644" t="s">
        <v>412</v>
      </c>
      <c r="AA5" s="644" t="s">
        <v>413</v>
      </c>
      <c r="AB5" s="644" t="s">
        <v>414</v>
      </c>
      <c r="AC5" s="644" t="s">
        <v>1025</v>
      </c>
      <c r="AD5" s="644" t="s">
        <v>113</v>
      </c>
      <c r="AE5" s="644" t="s">
        <v>423</v>
      </c>
    </row>
    <row r="6" customFormat="false" ht="15" hidden="false" customHeight="false" outlineLevel="0" collapsed="false">
      <c r="A6" s="645" t="n">
        <f aca="false">'BP Quantità'!C6</f>
        <v>0</v>
      </c>
      <c r="B6" s="646" t="n">
        <f aca="false">IFERROR(INDEX('BP Quantità'!$D$58:$H$69,MATCH($A6,'BP Quantità'!$C$58:$C$69,0),MATCH(B$5,'BP Quantità'!$D$57:$H$57,0)),0)</f>
        <v>0</v>
      </c>
      <c r="C6" s="646" t="n">
        <f aca="false">IFERROR(INDEX('BP Quantità'!$D$58:$H$69,MATCH($A6,'BP Quantità'!$C$58:$C$69,0),MATCH(C$5,'BP Quantità'!$D$57:$H$57,0)),0)</f>
        <v>0</v>
      </c>
      <c r="D6" s="646" t="n">
        <f aca="false">IFERROR(INDEX('BP Quantità'!$D$58:$H$69,MATCH($A6,'BP Quantità'!$C$58:$C$69,0),MATCH(D$5,'BP Quantità'!$D$57:$H$57,0)),0)</f>
        <v>0</v>
      </c>
      <c r="E6" s="646" t="n">
        <f aca="false">IFERROR(INDEX('BP Quantità'!$D$58:$H$69,MATCH($A6,'BP Quantità'!$C$58:$C$69,0),MATCH(E$5,'BP Quantità'!$D$57:$H$57,0)),0)</f>
        <v>0</v>
      </c>
      <c r="F6" s="646" t="n">
        <f aca="false">IFERROR(INDEX('BP Quantità'!$D$58:$H$69,MATCH($A6,'BP Quantità'!$C$58:$C$69,0),MATCH(F$5,'BP Quantità'!$D$57:$H$57,0)),0)</f>
        <v>0</v>
      </c>
      <c r="G6" s="646" t="n">
        <f aca="false">SUM(B6:F6)</f>
        <v>0</v>
      </c>
      <c r="H6" s="646" t="n">
        <f aca="false">IFERROR(INDEX('BP Quantità'!$D$75:$H$86,MATCH($A6,'BP Quantità'!$C$75:$C$86,0),MATCH(H$5,'BP Quantità'!$D$74:$H$74,0)),0)</f>
        <v>0</v>
      </c>
      <c r="I6" s="646" t="n">
        <f aca="false">IFERROR(INDEX('BP Quantità'!$D$75:$H$86,MATCH($A6,'BP Quantità'!$C$75:$C$86,0),MATCH(I$5,'BP Quantità'!$D$74:$H$74,0)),0)</f>
        <v>0</v>
      </c>
      <c r="J6" s="646" t="n">
        <f aca="false">IFERROR(INDEX('BP Quantità'!$D$75:$H$86,MATCH($A6,'BP Quantità'!$C$75:$C$86,0),MATCH(J$5,'BP Quantità'!$D$74:$H$74,0)),0)</f>
        <v>0</v>
      </c>
      <c r="K6" s="646" t="n">
        <f aca="false">IFERROR(INDEX('BP Quantità'!$D$75:$H$86,MATCH($A6,'BP Quantità'!$C$75:$C$86,0),MATCH(K$5,'BP Quantità'!$D$74:$H$74,0)),0)</f>
        <v>0</v>
      </c>
      <c r="L6" s="646" t="n">
        <f aca="false">IFERROR(INDEX('BP Quantità'!$D$75:$H$86,MATCH($A6,'BP Quantità'!$C$75:$C$86,0),MATCH(L$5,'BP Quantità'!$D$74:$H$74,0)),0)</f>
        <v>0</v>
      </c>
      <c r="M6" s="646" t="n">
        <f aca="false">SUM(H6:L6)</f>
        <v>0</v>
      </c>
      <c r="N6" s="646" t="n">
        <f aca="false">IFERROR(INDEX('BP Quantità'!$D$92:$H$103,MATCH($A6,'BP Quantità'!$C$92:$C$103,0),MATCH(N$5,'BP Quantità'!$D$91:$H$91,0)),0)</f>
        <v>0</v>
      </c>
      <c r="O6" s="646" t="n">
        <f aca="false">IFERROR(INDEX('BP Quantità'!$D$92:$H$103,MATCH($A6,'BP Quantità'!$C$92:$C$103,0),MATCH(O$5,'BP Quantità'!$D$91:$H$91,0)),0)</f>
        <v>0</v>
      </c>
      <c r="P6" s="646" t="n">
        <f aca="false">IFERROR(INDEX('BP Quantità'!$D$92:$H$103,MATCH($A6,'BP Quantità'!$C$92:$C$103,0),MATCH(P$5,'BP Quantità'!$D$91:$H$91,0)),0)</f>
        <v>0</v>
      </c>
      <c r="Q6" s="646" t="n">
        <f aca="false">IFERROR(INDEX('BP Quantità'!$D$92:$H$103,MATCH($A6,'BP Quantità'!$C$92:$C$103,0),MATCH(Q$5,'BP Quantità'!$D$91:$H$91,0)),0)</f>
        <v>0</v>
      </c>
      <c r="R6" s="646" t="n">
        <f aca="false">IFERROR(INDEX('BP Quantità'!$D$92:$H$103,MATCH($A6,'BP Quantità'!$C$92:$C$103,0),MATCH(R$5,'BP Quantità'!$D$91:$H$91,0)),0)</f>
        <v>0</v>
      </c>
      <c r="S6" s="646" t="n">
        <f aca="false">SUM(N6:R6)</f>
        <v>0</v>
      </c>
      <c r="T6" s="646" t="n">
        <f aca="false">IFERROR(INDEX('BP Quantità'!$D$109:$H$120,MATCH($A6,'BP Quantità'!$C$109:$C$120,0),MATCH(T$5,'BP Quantità'!$D$108:$H$108,0)),0)</f>
        <v>0</v>
      </c>
      <c r="U6" s="646" t="n">
        <f aca="false">IFERROR(INDEX('BP Quantità'!$D$109:$H$120,MATCH($A6,'BP Quantità'!$C$109:$C$120,0),MATCH(U$5,'BP Quantità'!$D$108:$H$108,0)),0)</f>
        <v>0</v>
      </c>
      <c r="V6" s="646" t="n">
        <f aca="false">IFERROR(INDEX('BP Quantità'!$D$109:$H$120,MATCH($A6,'BP Quantità'!$C$109:$C$120,0),MATCH(V$5,'BP Quantità'!$D$108:$H$108,0)),0)</f>
        <v>0</v>
      </c>
      <c r="W6" s="646" t="n">
        <f aca="false">IFERROR(INDEX('BP Quantità'!$D$109:$H$120,MATCH($A6,'BP Quantità'!$C$109:$C$120,0),MATCH(W$5,'BP Quantità'!$D$108:$H$108,0)),0)</f>
        <v>0</v>
      </c>
      <c r="X6" s="646" t="n">
        <f aca="false">IFERROR(INDEX('BP Quantità'!$D$109:$H$120,MATCH($A6,'BP Quantità'!$C$109:$C$120,0),MATCH(X$5,'BP Quantità'!$D$108:$H$108,0)),0)</f>
        <v>0</v>
      </c>
      <c r="Y6" s="646" t="n">
        <f aca="false">SUM(T6:X6)</f>
        <v>0</v>
      </c>
      <c r="Z6" s="646" t="n">
        <f aca="false">IFERROR(INDEX('BP Quantità'!$D$126:$H$137,MATCH($A6,'BP Quantità'!$C$126:$C$137,0),MATCH(Z$5,'BP Quantità'!$D$125:$H$125,0)),0)</f>
        <v>0</v>
      </c>
      <c r="AA6" s="646" t="n">
        <f aca="false">IFERROR(INDEX('BP Quantità'!$D$126:$H$137,MATCH($A6,'BP Quantità'!$C$126:$C$137,0),MATCH(AA$5,'BP Quantità'!$D$125:$H$125,0)),0)</f>
        <v>0</v>
      </c>
      <c r="AB6" s="646" t="n">
        <f aca="false">IFERROR(INDEX('BP Quantità'!$D$126:$H$137,MATCH($A6,'BP Quantità'!$C$126:$C$137,0),MATCH(AB$5,'BP Quantità'!$D$125:$H$125,0)),0)</f>
        <v>0</v>
      </c>
      <c r="AC6" s="646" t="n">
        <f aca="false">IFERROR(INDEX('BP Quantità'!$D$126:$H$137,MATCH($A6,'BP Quantità'!$C$126:$C$137,0),MATCH(AC$5,'BP Quantità'!$D$125:$H$125,0)),0)</f>
        <v>0</v>
      </c>
      <c r="AD6" s="646" t="n">
        <f aca="false">IFERROR(INDEX('BP Quantità'!$D$126:$H$137,MATCH($A6,'BP Quantità'!$C$126:$C$137,0),MATCH(AD$5,'BP Quantità'!$D$125:$H$125,0)),0)</f>
        <v>0</v>
      </c>
      <c r="AE6" s="646" t="n">
        <f aca="false">SUM(Z6:AD6)</f>
        <v>0</v>
      </c>
    </row>
    <row r="7" customFormat="false" ht="15" hidden="false" customHeight="false" outlineLevel="0" collapsed="false">
      <c r="A7" s="645" t="n">
        <f aca="false">'BP Quantità'!C7</f>
        <v>0</v>
      </c>
      <c r="B7" s="646" t="n">
        <f aca="false">IFERROR(INDEX('BP Quantità'!$D$58:$H$69,MATCH($A7,'BP Quantità'!$C$58:$C$69,0),MATCH(B$5,'BP Quantità'!$D$57:$H$57,0)),0)</f>
        <v>0</v>
      </c>
      <c r="C7" s="646" t="n">
        <f aca="false">IFERROR(INDEX('BP Quantità'!$D$58:$H$69,MATCH($A7,'BP Quantità'!$C$58:$C$69,0),MATCH(C$5,'BP Quantità'!$D$57:$H$57,0)),0)</f>
        <v>0</v>
      </c>
      <c r="D7" s="646" t="n">
        <f aca="false">IFERROR(INDEX('BP Quantità'!$D$58:$H$69,MATCH($A7,'BP Quantità'!$C$58:$C$69,0),MATCH(D$5,'BP Quantità'!$D$57:$H$57,0)),0)</f>
        <v>0</v>
      </c>
      <c r="E7" s="646" t="n">
        <f aca="false">IFERROR(INDEX('BP Quantità'!$D$58:$H$69,MATCH($A7,'BP Quantità'!$C$58:$C$69,0),MATCH(E$5,'BP Quantità'!$D$57:$H$57,0)),0)</f>
        <v>0</v>
      </c>
      <c r="F7" s="646" t="n">
        <f aca="false">IFERROR(INDEX('BP Quantità'!$D$58:$H$69,MATCH($A7,'BP Quantità'!$C$58:$C$69,0),MATCH(F$5,'BP Quantità'!$D$57:$H$57,0)),0)</f>
        <v>0</v>
      </c>
      <c r="G7" s="646" t="n">
        <f aca="false">SUM(B7:F7)</f>
        <v>0</v>
      </c>
      <c r="H7" s="646" t="n">
        <f aca="false">IFERROR(INDEX('BP Quantità'!$D$75:$H$86,MATCH($A7,'BP Quantità'!$C$75:$C$86,0),MATCH(H$5,'BP Quantità'!$D$74:$H$74,0)),0)</f>
        <v>0</v>
      </c>
      <c r="I7" s="646" t="n">
        <f aca="false">IFERROR(INDEX('BP Quantità'!$D$75:$H$86,MATCH($A7,'BP Quantità'!$C$75:$C$86,0),MATCH(I$5,'BP Quantità'!$D$74:$H$74,0)),0)</f>
        <v>0</v>
      </c>
      <c r="J7" s="646" t="n">
        <f aca="false">IFERROR(INDEX('BP Quantità'!$D$75:$H$86,MATCH($A7,'BP Quantità'!$C$75:$C$86,0),MATCH(J$5,'BP Quantità'!$D$74:$H$74,0)),0)</f>
        <v>0</v>
      </c>
      <c r="K7" s="646" t="n">
        <f aca="false">IFERROR(INDEX('BP Quantità'!$D$75:$H$86,MATCH($A7,'BP Quantità'!$C$75:$C$86,0),MATCH(K$5,'BP Quantità'!$D$74:$H$74,0)),0)</f>
        <v>0</v>
      </c>
      <c r="L7" s="646" t="n">
        <f aca="false">IFERROR(INDEX('BP Quantità'!$D$75:$H$86,MATCH($A7,'BP Quantità'!$C$75:$C$86,0),MATCH(L$5,'BP Quantità'!$D$74:$H$74,0)),0)</f>
        <v>0</v>
      </c>
      <c r="M7" s="646" t="n">
        <f aca="false">SUM(H7:L7)</f>
        <v>0</v>
      </c>
      <c r="N7" s="646" t="n">
        <f aca="false">IFERROR(INDEX('BP Quantità'!$D$92:$H$103,MATCH($A7,'BP Quantità'!$C$92:$C$103,0),MATCH(N$5,'BP Quantità'!$D$91:$H$91,0)),0)</f>
        <v>0</v>
      </c>
      <c r="O7" s="646" t="n">
        <f aca="false">IFERROR(INDEX('BP Quantità'!$D$92:$H$103,MATCH($A7,'BP Quantità'!$C$92:$C$103,0),MATCH(O$5,'BP Quantità'!$D$91:$H$91,0)),0)</f>
        <v>0</v>
      </c>
      <c r="P7" s="646" t="n">
        <f aca="false">IFERROR(INDEX('BP Quantità'!$D$92:$H$103,MATCH($A7,'BP Quantità'!$C$92:$C$103,0),MATCH(P$5,'BP Quantità'!$D$91:$H$91,0)),0)</f>
        <v>0</v>
      </c>
      <c r="Q7" s="646" t="n">
        <f aca="false">IFERROR(INDEX('BP Quantità'!$D$92:$H$103,MATCH($A7,'BP Quantità'!$C$92:$C$103,0),MATCH(Q$5,'BP Quantità'!$D$91:$H$91,0)),0)</f>
        <v>0</v>
      </c>
      <c r="R7" s="646" t="n">
        <f aca="false">IFERROR(INDEX('BP Quantità'!$D$92:$H$103,MATCH($A7,'BP Quantità'!$C$92:$C$103,0),MATCH(R$5,'BP Quantità'!$D$91:$H$91,0)),0)</f>
        <v>0</v>
      </c>
      <c r="S7" s="646" t="n">
        <f aca="false">SUM(N7:R7)</f>
        <v>0</v>
      </c>
      <c r="T7" s="646" t="n">
        <f aca="false">IFERROR(INDEX('BP Quantità'!$D$109:$H$120,MATCH($A7,'BP Quantità'!$C$109:$C$120,0),MATCH(T$5,'BP Quantità'!$D$108:$H$108,0)),0)</f>
        <v>0</v>
      </c>
      <c r="U7" s="646" t="n">
        <f aca="false">IFERROR(INDEX('BP Quantità'!$D$109:$H$120,MATCH($A7,'BP Quantità'!$C$109:$C$120,0),MATCH(U$5,'BP Quantità'!$D$108:$H$108,0)),0)</f>
        <v>0</v>
      </c>
      <c r="V7" s="646" t="n">
        <f aca="false">IFERROR(INDEX('BP Quantità'!$D$109:$H$120,MATCH($A7,'BP Quantità'!$C$109:$C$120,0),MATCH(V$5,'BP Quantità'!$D$108:$H$108,0)),0)</f>
        <v>0</v>
      </c>
      <c r="W7" s="646" t="n">
        <f aca="false">IFERROR(INDEX('BP Quantità'!$D$109:$H$120,MATCH($A7,'BP Quantità'!$C$109:$C$120,0),MATCH(W$5,'BP Quantità'!$D$108:$H$108,0)),0)</f>
        <v>0</v>
      </c>
      <c r="X7" s="646" t="n">
        <f aca="false">IFERROR(INDEX('BP Quantità'!$D$109:$H$120,MATCH($A7,'BP Quantità'!$C$109:$C$120,0),MATCH(X$5,'BP Quantità'!$D$108:$H$108,0)),0)</f>
        <v>0</v>
      </c>
      <c r="Y7" s="646" t="n">
        <f aca="false">SUM(T7:X7)</f>
        <v>0</v>
      </c>
      <c r="Z7" s="646" t="n">
        <f aca="false">IFERROR(INDEX('BP Quantità'!$D$126:$H$137,MATCH($A7,'BP Quantità'!$C$126:$C$137,0),MATCH(Z$5,'BP Quantità'!$D$125:$H$125,0)),0)</f>
        <v>0</v>
      </c>
      <c r="AA7" s="646" t="n">
        <f aca="false">IFERROR(INDEX('BP Quantità'!$D$126:$H$137,MATCH($A7,'BP Quantità'!$C$126:$C$137,0),MATCH(AA$5,'BP Quantità'!$D$125:$H$125,0)),0)</f>
        <v>0</v>
      </c>
      <c r="AB7" s="646" t="n">
        <f aca="false">IFERROR(INDEX('BP Quantità'!$D$126:$H$137,MATCH($A7,'BP Quantità'!$C$126:$C$137,0),MATCH(AB$5,'BP Quantità'!$D$125:$H$125,0)),0)</f>
        <v>0</v>
      </c>
      <c r="AC7" s="646" t="n">
        <f aca="false">IFERROR(INDEX('BP Quantità'!$D$126:$H$137,MATCH($A7,'BP Quantità'!$C$126:$C$137,0),MATCH(AC$5,'BP Quantità'!$D$125:$H$125,0)),0)</f>
        <v>0</v>
      </c>
      <c r="AD7" s="646" t="n">
        <f aca="false">IFERROR(INDEX('BP Quantità'!$D$126:$H$137,MATCH($A7,'BP Quantità'!$C$126:$C$137,0),MATCH(AD$5,'BP Quantità'!$D$125:$H$125,0)),0)</f>
        <v>0</v>
      </c>
      <c r="AE7" s="646" t="n">
        <f aca="false">SUM(Z7:AD7)</f>
        <v>0</v>
      </c>
    </row>
    <row r="8" customFormat="false" ht="15" hidden="false" customHeight="false" outlineLevel="0" collapsed="false">
      <c r="A8" s="645" t="n">
        <f aca="false">'BP Quantità'!C8</f>
        <v>0</v>
      </c>
      <c r="B8" s="646" t="n">
        <f aca="false">IFERROR(INDEX('BP Quantità'!$D$58:$H$69,MATCH($A8,'BP Quantità'!$C$58:$C$69,0),MATCH(B$5,'BP Quantità'!$D$57:$H$57,0)),0)</f>
        <v>0</v>
      </c>
      <c r="C8" s="646" t="n">
        <f aca="false">IFERROR(INDEX('BP Quantità'!$D$58:$H$69,MATCH($A8,'BP Quantità'!$C$58:$C$69,0),MATCH(C$5,'BP Quantità'!$D$57:$H$57,0)),0)</f>
        <v>0</v>
      </c>
      <c r="D8" s="646" t="n">
        <f aca="false">IFERROR(INDEX('BP Quantità'!$D$58:$H$69,MATCH($A8,'BP Quantità'!$C$58:$C$69,0),MATCH(D$5,'BP Quantità'!$D$57:$H$57,0)),0)</f>
        <v>0</v>
      </c>
      <c r="E8" s="646" t="n">
        <f aca="false">IFERROR(INDEX('BP Quantità'!$D$58:$H$69,MATCH($A8,'BP Quantità'!$C$58:$C$69,0),MATCH(E$5,'BP Quantità'!$D$57:$H$57,0)),0)</f>
        <v>0</v>
      </c>
      <c r="F8" s="646" t="n">
        <f aca="false">IFERROR(INDEX('BP Quantità'!$D$58:$H$69,MATCH($A8,'BP Quantità'!$C$58:$C$69,0),MATCH(F$5,'BP Quantità'!$D$57:$H$57,0)),0)</f>
        <v>0</v>
      </c>
      <c r="G8" s="646" t="n">
        <f aca="false">SUM(B8:F8)</f>
        <v>0</v>
      </c>
      <c r="H8" s="646" t="n">
        <f aca="false">IFERROR(INDEX('BP Quantità'!$D$75:$H$86,MATCH($A8,'BP Quantità'!$C$75:$C$86,0),MATCH(H$5,'BP Quantità'!$D$74:$H$74,0)),0)</f>
        <v>0</v>
      </c>
      <c r="I8" s="646" t="n">
        <f aca="false">IFERROR(INDEX('BP Quantità'!$D$75:$H$86,MATCH($A8,'BP Quantità'!$C$75:$C$86,0),MATCH(I$5,'BP Quantità'!$D$74:$H$74,0)),0)</f>
        <v>0</v>
      </c>
      <c r="J8" s="646" t="n">
        <f aca="false">IFERROR(INDEX('BP Quantità'!$D$75:$H$86,MATCH($A8,'BP Quantità'!$C$75:$C$86,0),MATCH(J$5,'BP Quantità'!$D$74:$H$74,0)),0)</f>
        <v>0</v>
      </c>
      <c r="K8" s="646" t="n">
        <f aca="false">IFERROR(INDEX('BP Quantità'!$D$75:$H$86,MATCH($A8,'BP Quantità'!$C$75:$C$86,0),MATCH(K$5,'BP Quantità'!$D$74:$H$74,0)),0)</f>
        <v>0</v>
      </c>
      <c r="L8" s="646" t="n">
        <f aca="false">IFERROR(INDEX('BP Quantità'!$D$75:$H$86,MATCH($A8,'BP Quantità'!$C$75:$C$86,0),MATCH(L$5,'BP Quantità'!$D$74:$H$74,0)),0)</f>
        <v>0</v>
      </c>
      <c r="M8" s="646" t="n">
        <f aca="false">SUM(H8:L8)</f>
        <v>0</v>
      </c>
      <c r="N8" s="646" t="n">
        <f aca="false">IFERROR(INDEX('BP Quantità'!$D$92:$H$103,MATCH($A8,'BP Quantità'!$C$92:$C$103,0),MATCH(N$5,'BP Quantità'!$D$91:$H$91,0)),0)</f>
        <v>0</v>
      </c>
      <c r="O8" s="646" t="n">
        <f aca="false">IFERROR(INDEX('BP Quantità'!$D$92:$H$103,MATCH($A8,'BP Quantità'!$C$92:$C$103,0),MATCH(O$5,'BP Quantità'!$D$91:$H$91,0)),0)</f>
        <v>0</v>
      </c>
      <c r="P8" s="646" t="n">
        <f aca="false">IFERROR(INDEX('BP Quantità'!$D$92:$H$103,MATCH($A8,'BP Quantità'!$C$92:$C$103,0),MATCH(P$5,'BP Quantità'!$D$91:$H$91,0)),0)</f>
        <v>0</v>
      </c>
      <c r="Q8" s="646" t="n">
        <f aca="false">IFERROR(INDEX('BP Quantità'!$D$92:$H$103,MATCH($A8,'BP Quantità'!$C$92:$C$103,0),MATCH(Q$5,'BP Quantità'!$D$91:$H$91,0)),0)</f>
        <v>0</v>
      </c>
      <c r="R8" s="646" t="n">
        <f aca="false">IFERROR(INDEX('BP Quantità'!$D$92:$H$103,MATCH($A8,'BP Quantità'!$C$92:$C$103,0),MATCH(R$5,'BP Quantità'!$D$91:$H$91,0)),0)</f>
        <v>0</v>
      </c>
      <c r="S8" s="646" t="n">
        <f aca="false">SUM(N8:R8)</f>
        <v>0</v>
      </c>
      <c r="T8" s="646" t="n">
        <f aca="false">IFERROR(INDEX('BP Quantità'!$D$109:$H$120,MATCH($A8,'BP Quantità'!$C$109:$C$120,0),MATCH(T$5,'BP Quantità'!$D$108:$H$108,0)),0)</f>
        <v>0</v>
      </c>
      <c r="U8" s="646" t="n">
        <f aca="false">IFERROR(INDEX('BP Quantità'!$D$109:$H$120,MATCH($A8,'BP Quantità'!$C$109:$C$120,0),MATCH(U$5,'BP Quantità'!$D$108:$H$108,0)),0)</f>
        <v>0</v>
      </c>
      <c r="V8" s="646" t="n">
        <f aca="false">IFERROR(INDEX('BP Quantità'!$D$109:$H$120,MATCH($A8,'BP Quantità'!$C$109:$C$120,0),MATCH(V$5,'BP Quantità'!$D$108:$H$108,0)),0)</f>
        <v>0</v>
      </c>
      <c r="W8" s="646" t="n">
        <f aca="false">IFERROR(INDEX('BP Quantità'!$D$109:$H$120,MATCH($A8,'BP Quantità'!$C$109:$C$120,0),MATCH(W$5,'BP Quantità'!$D$108:$H$108,0)),0)</f>
        <v>0</v>
      </c>
      <c r="X8" s="646" t="n">
        <f aca="false">IFERROR(INDEX('BP Quantità'!$D$109:$H$120,MATCH($A8,'BP Quantità'!$C$109:$C$120,0),MATCH(X$5,'BP Quantità'!$D$108:$H$108,0)),0)</f>
        <v>0</v>
      </c>
      <c r="Y8" s="646" t="n">
        <f aca="false">SUM(T8:X8)</f>
        <v>0</v>
      </c>
      <c r="Z8" s="646" t="n">
        <f aca="false">IFERROR(INDEX('BP Quantità'!$D$126:$H$137,MATCH($A8,'BP Quantità'!$C$126:$C$137,0),MATCH(Z$5,'BP Quantità'!$D$125:$H$125,0)),0)</f>
        <v>0</v>
      </c>
      <c r="AA8" s="646" t="n">
        <f aca="false">IFERROR(INDEX('BP Quantità'!$D$126:$H$137,MATCH($A8,'BP Quantità'!$C$126:$C$137,0),MATCH(AA$5,'BP Quantità'!$D$125:$H$125,0)),0)</f>
        <v>0</v>
      </c>
      <c r="AB8" s="646" t="n">
        <f aca="false">IFERROR(INDEX('BP Quantità'!$D$126:$H$137,MATCH($A8,'BP Quantità'!$C$126:$C$137,0),MATCH(AB$5,'BP Quantità'!$D$125:$H$125,0)),0)</f>
        <v>0</v>
      </c>
      <c r="AC8" s="646" t="n">
        <f aca="false">IFERROR(INDEX('BP Quantità'!$D$126:$H$137,MATCH($A8,'BP Quantità'!$C$126:$C$137,0),MATCH(AC$5,'BP Quantità'!$D$125:$H$125,0)),0)</f>
        <v>0</v>
      </c>
      <c r="AD8" s="646" t="n">
        <f aca="false">IFERROR(INDEX('BP Quantità'!$D$126:$H$137,MATCH($A8,'BP Quantità'!$C$126:$C$137,0),MATCH(AD$5,'BP Quantità'!$D$125:$H$125,0)),0)</f>
        <v>0</v>
      </c>
      <c r="AE8" s="646" t="n">
        <f aca="false">SUM(Z8:AD8)</f>
        <v>0</v>
      </c>
    </row>
    <row r="9" customFormat="false" ht="15" hidden="false" customHeight="false" outlineLevel="0" collapsed="false">
      <c r="A9" s="645" t="n">
        <f aca="false">'BP Quantità'!C9</f>
        <v>0</v>
      </c>
      <c r="B9" s="646" t="n">
        <f aca="false">IFERROR(INDEX('BP Quantità'!$D$58:$H$69,MATCH($A9,'BP Quantità'!$C$58:$C$69,0),MATCH(B$5,'BP Quantità'!$D$57:$H$57,0)),0)</f>
        <v>0</v>
      </c>
      <c r="C9" s="646" t="n">
        <f aca="false">IFERROR(INDEX('BP Quantità'!$D$58:$H$69,MATCH($A9,'BP Quantità'!$C$58:$C$69,0),MATCH(C$5,'BP Quantità'!$D$57:$H$57,0)),0)</f>
        <v>0</v>
      </c>
      <c r="D9" s="646" t="n">
        <f aca="false">IFERROR(INDEX('BP Quantità'!$D$58:$H$69,MATCH($A9,'BP Quantità'!$C$58:$C$69,0),MATCH(D$5,'BP Quantità'!$D$57:$H$57,0)),0)</f>
        <v>0</v>
      </c>
      <c r="E9" s="646" t="n">
        <f aca="false">IFERROR(INDEX('BP Quantità'!$D$58:$H$69,MATCH($A9,'BP Quantità'!$C$58:$C$69,0),MATCH(E$5,'BP Quantità'!$D$57:$H$57,0)),0)</f>
        <v>0</v>
      </c>
      <c r="F9" s="646" t="n">
        <f aca="false">IFERROR(INDEX('BP Quantità'!$D$58:$H$69,MATCH($A9,'BP Quantità'!$C$58:$C$69,0),MATCH(F$5,'BP Quantità'!$D$57:$H$57,0)),0)</f>
        <v>0</v>
      </c>
      <c r="G9" s="646" t="n">
        <f aca="false">SUM(B9:F9)</f>
        <v>0</v>
      </c>
      <c r="H9" s="646" t="n">
        <f aca="false">IFERROR(INDEX('BP Quantità'!$D$75:$H$86,MATCH($A9,'BP Quantità'!$C$75:$C$86,0),MATCH(H$5,'BP Quantità'!$D$74:$H$74,0)),0)</f>
        <v>0</v>
      </c>
      <c r="I9" s="646" t="n">
        <f aca="false">IFERROR(INDEX('BP Quantità'!$D$75:$H$86,MATCH($A9,'BP Quantità'!$C$75:$C$86,0),MATCH(I$5,'BP Quantità'!$D$74:$H$74,0)),0)</f>
        <v>0</v>
      </c>
      <c r="J9" s="646" t="n">
        <f aca="false">IFERROR(INDEX('BP Quantità'!$D$75:$H$86,MATCH($A9,'BP Quantità'!$C$75:$C$86,0),MATCH(J$5,'BP Quantità'!$D$74:$H$74,0)),0)</f>
        <v>0</v>
      </c>
      <c r="K9" s="646" t="n">
        <f aca="false">IFERROR(INDEX('BP Quantità'!$D$75:$H$86,MATCH($A9,'BP Quantità'!$C$75:$C$86,0),MATCH(K$5,'BP Quantità'!$D$74:$H$74,0)),0)</f>
        <v>0</v>
      </c>
      <c r="L9" s="646" t="n">
        <f aca="false">IFERROR(INDEX('BP Quantità'!$D$75:$H$86,MATCH($A9,'BP Quantità'!$C$75:$C$86,0),MATCH(L$5,'BP Quantità'!$D$74:$H$74,0)),0)</f>
        <v>0</v>
      </c>
      <c r="M9" s="646" t="n">
        <f aca="false">SUM(H9:L9)</f>
        <v>0</v>
      </c>
      <c r="N9" s="646" t="n">
        <f aca="false">IFERROR(INDEX('BP Quantità'!$D$92:$H$103,MATCH($A9,'BP Quantità'!$C$92:$C$103,0),MATCH(N$5,'BP Quantità'!$D$91:$H$91,0)),0)</f>
        <v>0</v>
      </c>
      <c r="O9" s="646" t="n">
        <f aca="false">IFERROR(INDEX('BP Quantità'!$D$92:$H$103,MATCH($A9,'BP Quantità'!$C$92:$C$103,0),MATCH(O$5,'BP Quantità'!$D$91:$H$91,0)),0)</f>
        <v>0</v>
      </c>
      <c r="P9" s="646" t="n">
        <f aca="false">IFERROR(INDEX('BP Quantità'!$D$92:$H$103,MATCH($A9,'BP Quantità'!$C$92:$C$103,0),MATCH(P$5,'BP Quantità'!$D$91:$H$91,0)),0)</f>
        <v>0</v>
      </c>
      <c r="Q9" s="646" t="n">
        <f aca="false">IFERROR(INDEX('BP Quantità'!$D$92:$H$103,MATCH($A9,'BP Quantità'!$C$92:$C$103,0),MATCH(Q$5,'BP Quantità'!$D$91:$H$91,0)),0)</f>
        <v>0</v>
      </c>
      <c r="R9" s="646" t="n">
        <f aca="false">IFERROR(INDEX('BP Quantità'!$D$92:$H$103,MATCH($A9,'BP Quantità'!$C$92:$C$103,0),MATCH(R$5,'BP Quantità'!$D$91:$H$91,0)),0)</f>
        <v>0</v>
      </c>
      <c r="S9" s="646" t="n">
        <f aca="false">SUM(N9:R9)</f>
        <v>0</v>
      </c>
      <c r="T9" s="646" t="n">
        <f aca="false">IFERROR(INDEX('BP Quantità'!$D$109:$H$120,MATCH($A9,'BP Quantità'!$C$109:$C$120,0),MATCH(T$5,'BP Quantità'!$D$108:$H$108,0)),0)</f>
        <v>0</v>
      </c>
      <c r="U9" s="646" t="n">
        <f aca="false">IFERROR(INDEX('BP Quantità'!$D$109:$H$120,MATCH($A9,'BP Quantità'!$C$109:$C$120,0),MATCH(U$5,'BP Quantità'!$D$108:$H$108,0)),0)</f>
        <v>0</v>
      </c>
      <c r="V9" s="646" t="n">
        <f aca="false">IFERROR(INDEX('BP Quantità'!$D$109:$H$120,MATCH($A9,'BP Quantità'!$C$109:$C$120,0),MATCH(V$5,'BP Quantità'!$D$108:$H$108,0)),0)</f>
        <v>0</v>
      </c>
      <c r="W9" s="646" t="n">
        <f aca="false">IFERROR(INDEX('BP Quantità'!$D$109:$H$120,MATCH($A9,'BP Quantità'!$C$109:$C$120,0),MATCH(W$5,'BP Quantità'!$D$108:$H$108,0)),0)</f>
        <v>0</v>
      </c>
      <c r="X9" s="646" t="n">
        <f aca="false">IFERROR(INDEX('BP Quantità'!$D$109:$H$120,MATCH($A9,'BP Quantità'!$C$109:$C$120,0),MATCH(X$5,'BP Quantità'!$D$108:$H$108,0)),0)</f>
        <v>0</v>
      </c>
      <c r="Y9" s="646" t="n">
        <f aca="false">SUM(T9:X9)</f>
        <v>0</v>
      </c>
      <c r="Z9" s="646" t="n">
        <f aca="false">IFERROR(INDEX('BP Quantità'!$D$126:$H$137,MATCH($A9,'BP Quantità'!$C$126:$C$137,0),MATCH(Z$5,'BP Quantità'!$D$125:$H$125,0)),0)</f>
        <v>0</v>
      </c>
      <c r="AA9" s="646" t="n">
        <f aca="false">IFERROR(INDEX('BP Quantità'!$D$126:$H$137,MATCH($A9,'BP Quantità'!$C$126:$C$137,0),MATCH(AA$5,'BP Quantità'!$D$125:$H$125,0)),0)</f>
        <v>0</v>
      </c>
      <c r="AB9" s="646" t="n">
        <f aca="false">IFERROR(INDEX('BP Quantità'!$D$126:$H$137,MATCH($A9,'BP Quantità'!$C$126:$C$137,0),MATCH(AB$5,'BP Quantità'!$D$125:$H$125,0)),0)</f>
        <v>0</v>
      </c>
      <c r="AC9" s="646" t="n">
        <f aca="false">IFERROR(INDEX('BP Quantità'!$D$126:$H$137,MATCH($A9,'BP Quantità'!$C$126:$C$137,0),MATCH(AC$5,'BP Quantità'!$D$125:$H$125,0)),0)</f>
        <v>0</v>
      </c>
      <c r="AD9" s="646" t="n">
        <f aca="false">IFERROR(INDEX('BP Quantità'!$D$126:$H$137,MATCH($A9,'BP Quantità'!$C$126:$C$137,0),MATCH(AD$5,'BP Quantità'!$D$125:$H$125,0)),0)</f>
        <v>0</v>
      </c>
      <c r="AE9" s="646" t="n">
        <f aca="false">SUM(Z9:AD9)</f>
        <v>0</v>
      </c>
    </row>
    <row r="10" customFormat="false" ht="15" hidden="false" customHeight="false" outlineLevel="0" collapsed="false">
      <c r="A10" s="645" t="n">
        <f aca="false">'BP Quantità'!C10</f>
        <v>0</v>
      </c>
      <c r="B10" s="646" t="n">
        <f aca="false">IFERROR(INDEX('BP Quantità'!$D$58:$H$69,MATCH($A10,'BP Quantità'!$C$58:$C$69,0),MATCH(B$5,'BP Quantità'!$D$57:$H$57,0)),0)</f>
        <v>0</v>
      </c>
      <c r="C10" s="646" t="n">
        <f aca="false">IFERROR(INDEX('BP Quantità'!$D$58:$H$69,MATCH($A10,'BP Quantità'!$C$58:$C$69,0),MATCH(C$5,'BP Quantità'!$D$57:$H$57,0)),0)</f>
        <v>0</v>
      </c>
      <c r="D10" s="646" t="n">
        <f aca="false">IFERROR(INDEX('BP Quantità'!$D$58:$H$69,MATCH($A10,'BP Quantità'!$C$58:$C$69,0),MATCH(D$5,'BP Quantità'!$D$57:$H$57,0)),0)</f>
        <v>0</v>
      </c>
      <c r="E10" s="646" t="n">
        <f aca="false">IFERROR(INDEX('BP Quantità'!$D$58:$H$69,MATCH($A10,'BP Quantità'!$C$58:$C$69,0),MATCH(E$5,'BP Quantità'!$D$57:$H$57,0)),0)</f>
        <v>0</v>
      </c>
      <c r="F10" s="646" t="n">
        <f aca="false">IFERROR(INDEX('BP Quantità'!$D$58:$H$69,MATCH($A10,'BP Quantità'!$C$58:$C$69,0),MATCH(F$5,'BP Quantità'!$D$57:$H$57,0)),0)</f>
        <v>0</v>
      </c>
      <c r="G10" s="646" t="n">
        <f aca="false">SUM(B10:F10)</f>
        <v>0</v>
      </c>
      <c r="H10" s="646" t="n">
        <f aca="false">IFERROR(INDEX('BP Quantità'!$D$75:$H$86,MATCH($A10,'BP Quantità'!$C$75:$C$86,0),MATCH(H$5,'BP Quantità'!$D$74:$H$74,0)),0)</f>
        <v>0</v>
      </c>
      <c r="I10" s="646" t="n">
        <f aca="false">IFERROR(INDEX('BP Quantità'!$D$75:$H$86,MATCH($A10,'BP Quantità'!$C$75:$C$86,0),MATCH(I$5,'BP Quantità'!$D$74:$H$74,0)),0)</f>
        <v>0</v>
      </c>
      <c r="J10" s="646" t="n">
        <f aca="false">IFERROR(INDEX('BP Quantità'!$D$75:$H$86,MATCH($A10,'BP Quantità'!$C$75:$C$86,0),MATCH(J$5,'BP Quantità'!$D$74:$H$74,0)),0)</f>
        <v>0</v>
      </c>
      <c r="K10" s="646" t="n">
        <f aca="false">IFERROR(INDEX('BP Quantità'!$D$75:$H$86,MATCH($A10,'BP Quantità'!$C$75:$C$86,0),MATCH(K$5,'BP Quantità'!$D$74:$H$74,0)),0)</f>
        <v>0</v>
      </c>
      <c r="L10" s="646" t="n">
        <f aca="false">IFERROR(INDEX('BP Quantità'!$D$75:$H$86,MATCH($A10,'BP Quantità'!$C$75:$C$86,0),MATCH(L$5,'BP Quantità'!$D$74:$H$74,0)),0)</f>
        <v>0</v>
      </c>
      <c r="M10" s="646" t="n">
        <f aca="false">SUM(H10:L10)</f>
        <v>0</v>
      </c>
      <c r="N10" s="646" t="n">
        <f aca="false">IFERROR(INDEX('BP Quantità'!$D$92:$H$103,MATCH($A10,'BP Quantità'!$C$92:$C$103,0),MATCH(N$5,'BP Quantità'!$D$91:$H$91,0)),0)</f>
        <v>0</v>
      </c>
      <c r="O10" s="646" t="n">
        <f aca="false">IFERROR(INDEX('BP Quantità'!$D$92:$H$103,MATCH($A10,'BP Quantità'!$C$92:$C$103,0),MATCH(O$5,'BP Quantità'!$D$91:$H$91,0)),0)</f>
        <v>0</v>
      </c>
      <c r="P10" s="646" t="n">
        <f aca="false">IFERROR(INDEX('BP Quantità'!$D$92:$H$103,MATCH($A10,'BP Quantità'!$C$92:$C$103,0),MATCH(P$5,'BP Quantità'!$D$91:$H$91,0)),0)</f>
        <v>0</v>
      </c>
      <c r="Q10" s="646" t="n">
        <f aca="false">IFERROR(INDEX('BP Quantità'!$D$92:$H$103,MATCH($A10,'BP Quantità'!$C$92:$C$103,0),MATCH(Q$5,'BP Quantità'!$D$91:$H$91,0)),0)</f>
        <v>0</v>
      </c>
      <c r="R10" s="646" t="n">
        <f aca="false">IFERROR(INDEX('BP Quantità'!$D$92:$H$103,MATCH($A10,'BP Quantità'!$C$92:$C$103,0),MATCH(R$5,'BP Quantità'!$D$91:$H$91,0)),0)</f>
        <v>0</v>
      </c>
      <c r="S10" s="646" t="n">
        <f aca="false">SUM(N10:R10)</f>
        <v>0</v>
      </c>
      <c r="T10" s="646" t="n">
        <f aca="false">IFERROR(INDEX('BP Quantità'!$D$109:$H$120,MATCH($A10,'BP Quantità'!$C$109:$C$120,0),MATCH(T$5,'BP Quantità'!$D$108:$H$108,0)),0)</f>
        <v>0</v>
      </c>
      <c r="U10" s="646" t="n">
        <f aca="false">IFERROR(INDEX('BP Quantità'!$D$109:$H$120,MATCH($A10,'BP Quantità'!$C$109:$C$120,0),MATCH(U$5,'BP Quantità'!$D$108:$H$108,0)),0)</f>
        <v>0</v>
      </c>
      <c r="V10" s="646" t="n">
        <f aca="false">IFERROR(INDEX('BP Quantità'!$D$109:$H$120,MATCH($A10,'BP Quantità'!$C$109:$C$120,0),MATCH(V$5,'BP Quantità'!$D$108:$H$108,0)),0)</f>
        <v>0</v>
      </c>
      <c r="W10" s="646" t="n">
        <f aca="false">IFERROR(INDEX('BP Quantità'!$D$109:$H$120,MATCH($A10,'BP Quantità'!$C$109:$C$120,0),MATCH(W$5,'BP Quantità'!$D$108:$H$108,0)),0)</f>
        <v>0</v>
      </c>
      <c r="X10" s="646" t="n">
        <f aca="false">IFERROR(INDEX('BP Quantità'!$D$109:$H$120,MATCH($A10,'BP Quantità'!$C$109:$C$120,0),MATCH(X$5,'BP Quantità'!$D$108:$H$108,0)),0)</f>
        <v>0</v>
      </c>
      <c r="Y10" s="646" t="n">
        <f aca="false">SUM(T10:X10)</f>
        <v>0</v>
      </c>
      <c r="Z10" s="646" t="n">
        <f aca="false">IFERROR(INDEX('BP Quantità'!$D$126:$H$137,MATCH($A10,'BP Quantità'!$C$126:$C$137,0),MATCH(Z$5,'BP Quantità'!$D$125:$H$125,0)),0)</f>
        <v>0</v>
      </c>
      <c r="AA10" s="646" t="n">
        <f aca="false">IFERROR(INDEX('BP Quantità'!$D$126:$H$137,MATCH($A10,'BP Quantità'!$C$126:$C$137,0),MATCH(AA$5,'BP Quantità'!$D$125:$H$125,0)),0)</f>
        <v>0</v>
      </c>
      <c r="AB10" s="646" t="n">
        <f aca="false">IFERROR(INDEX('BP Quantità'!$D$126:$H$137,MATCH($A10,'BP Quantità'!$C$126:$C$137,0),MATCH(AB$5,'BP Quantità'!$D$125:$H$125,0)),0)</f>
        <v>0</v>
      </c>
      <c r="AC10" s="646" t="n">
        <f aca="false">IFERROR(INDEX('BP Quantità'!$D$126:$H$137,MATCH($A10,'BP Quantità'!$C$126:$C$137,0),MATCH(AC$5,'BP Quantità'!$D$125:$H$125,0)),0)</f>
        <v>0</v>
      </c>
      <c r="AD10" s="646" t="n">
        <f aca="false">IFERROR(INDEX('BP Quantità'!$D$126:$H$137,MATCH($A10,'BP Quantità'!$C$126:$C$137,0),MATCH(AD$5,'BP Quantità'!$D$125:$H$125,0)),0)</f>
        <v>0</v>
      </c>
      <c r="AE10" s="646" t="n">
        <f aca="false">SUM(Z10:AD10)</f>
        <v>0</v>
      </c>
    </row>
    <row r="11" customFormat="false" ht="15" hidden="false" customHeight="false" outlineLevel="0" collapsed="false">
      <c r="A11" s="645" t="n">
        <f aca="false">'BP Quantità'!C11</f>
        <v>0</v>
      </c>
      <c r="B11" s="646" t="n">
        <f aca="false">IFERROR(INDEX('BP Quantità'!$D$58:$H$69,MATCH($A11,'BP Quantità'!$C$58:$C$69,0),MATCH(B$5,'BP Quantità'!$D$57:$H$57,0)),0)</f>
        <v>0</v>
      </c>
      <c r="C11" s="646" t="n">
        <f aca="false">IFERROR(INDEX('BP Quantità'!$D$58:$H$69,MATCH($A11,'BP Quantità'!$C$58:$C$69,0),MATCH(C$5,'BP Quantità'!$D$57:$H$57,0)),0)</f>
        <v>0</v>
      </c>
      <c r="D11" s="646" t="n">
        <f aca="false">IFERROR(INDEX('BP Quantità'!$D$58:$H$69,MATCH($A11,'BP Quantità'!$C$58:$C$69,0),MATCH(D$5,'BP Quantità'!$D$57:$H$57,0)),0)</f>
        <v>0</v>
      </c>
      <c r="E11" s="646" t="n">
        <f aca="false">IFERROR(INDEX('BP Quantità'!$D$58:$H$69,MATCH($A11,'BP Quantità'!$C$58:$C$69,0),MATCH(E$5,'BP Quantità'!$D$57:$H$57,0)),0)</f>
        <v>0</v>
      </c>
      <c r="F11" s="646" t="n">
        <f aca="false">IFERROR(INDEX('BP Quantità'!$D$58:$H$69,MATCH($A11,'BP Quantità'!$C$58:$C$69,0),MATCH(F$5,'BP Quantità'!$D$57:$H$57,0)),0)</f>
        <v>0</v>
      </c>
      <c r="G11" s="646" t="n">
        <f aca="false">SUM(B11:F11)</f>
        <v>0</v>
      </c>
      <c r="H11" s="646" t="n">
        <f aca="false">IFERROR(INDEX('BP Quantità'!$D$75:$H$86,MATCH($A11,'BP Quantità'!$C$75:$C$86,0),MATCH(H$5,'BP Quantità'!$D$74:$H$74,0)),0)</f>
        <v>0</v>
      </c>
      <c r="I11" s="646" t="n">
        <f aca="false">IFERROR(INDEX('BP Quantità'!$D$75:$H$86,MATCH($A11,'BP Quantità'!$C$75:$C$86,0),MATCH(I$5,'BP Quantità'!$D$74:$H$74,0)),0)</f>
        <v>0</v>
      </c>
      <c r="J11" s="646" t="n">
        <f aca="false">IFERROR(INDEX('BP Quantità'!$D$75:$H$86,MATCH($A11,'BP Quantità'!$C$75:$C$86,0),MATCH(J$5,'BP Quantità'!$D$74:$H$74,0)),0)</f>
        <v>0</v>
      </c>
      <c r="K11" s="646" t="n">
        <f aca="false">IFERROR(INDEX('BP Quantità'!$D$75:$H$86,MATCH($A11,'BP Quantità'!$C$75:$C$86,0),MATCH(K$5,'BP Quantità'!$D$74:$H$74,0)),0)</f>
        <v>0</v>
      </c>
      <c r="L11" s="646" t="n">
        <f aca="false">IFERROR(INDEX('BP Quantità'!$D$75:$H$86,MATCH($A11,'BP Quantità'!$C$75:$C$86,0),MATCH(L$5,'BP Quantità'!$D$74:$H$74,0)),0)</f>
        <v>0</v>
      </c>
      <c r="M11" s="646" t="n">
        <f aca="false">SUM(H11:L11)</f>
        <v>0</v>
      </c>
      <c r="N11" s="646" t="n">
        <f aca="false">IFERROR(INDEX('BP Quantità'!$D$92:$H$103,MATCH($A11,'BP Quantità'!$C$92:$C$103,0),MATCH(N$5,'BP Quantità'!$D$91:$H$91,0)),0)</f>
        <v>0</v>
      </c>
      <c r="O11" s="646" t="n">
        <f aca="false">IFERROR(INDEX('BP Quantità'!$D$92:$H$103,MATCH($A11,'BP Quantità'!$C$92:$C$103,0),MATCH(O$5,'BP Quantità'!$D$91:$H$91,0)),0)</f>
        <v>0</v>
      </c>
      <c r="P11" s="646" t="n">
        <f aca="false">IFERROR(INDEX('BP Quantità'!$D$92:$H$103,MATCH($A11,'BP Quantità'!$C$92:$C$103,0),MATCH(P$5,'BP Quantità'!$D$91:$H$91,0)),0)</f>
        <v>0</v>
      </c>
      <c r="Q11" s="646" t="n">
        <f aca="false">IFERROR(INDEX('BP Quantità'!$D$92:$H$103,MATCH($A11,'BP Quantità'!$C$92:$C$103,0),MATCH(Q$5,'BP Quantità'!$D$91:$H$91,0)),0)</f>
        <v>0</v>
      </c>
      <c r="R11" s="646" t="n">
        <f aca="false">IFERROR(INDEX('BP Quantità'!$D$92:$H$103,MATCH($A11,'BP Quantità'!$C$92:$C$103,0),MATCH(R$5,'BP Quantità'!$D$91:$H$91,0)),0)</f>
        <v>0</v>
      </c>
      <c r="S11" s="646" t="n">
        <f aca="false">SUM(N11:R11)</f>
        <v>0</v>
      </c>
      <c r="T11" s="646" t="n">
        <f aca="false">IFERROR(INDEX('BP Quantità'!$D$109:$H$120,MATCH($A11,'BP Quantità'!$C$109:$C$120,0),MATCH(T$5,'BP Quantità'!$D$108:$H$108,0)),0)</f>
        <v>0</v>
      </c>
      <c r="U11" s="646" t="n">
        <f aca="false">IFERROR(INDEX('BP Quantità'!$D$109:$H$120,MATCH($A11,'BP Quantità'!$C$109:$C$120,0),MATCH(U$5,'BP Quantità'!$D$108:$H$108,0)),0)</f>
        <v>0</v>
      </c>
      <c r="V11" s="646" t="n">
        <f aca="false">IFERROR(INDEX('BP Quantità'!$D$109:$H$120,MATCH($A11,'BP Quantità'!$C$109:$C$120,0),MATCH(V$5,'BP Quantità'!$D$108:$H$108,0)),0)</f>
        <v>0</v>
      </c>
      <c r="W11" s="646" t="n">
        <f aca="false">IFERROR(INDEX('BP Quantità'!$D$109:$H$120,MATCH($A11,'BP Quantità'!$C$109:$C$120,0),MATCH(W$5,'BP Quantità'!$D$108:$H$108,0)),0)</f>
        <v>0</v>
      </c>
      <c r="X11" s="646" t="n">
        <f aca="false">IFERROR(INDEX('BP Quantità'!$D$109:$H$120,MATCH($A11,'BP Quantità'!$C$109:$C$120,0),MATCH(X$5,'BP Quantità'!$D$108:$H$108,0)),0)</f>
        <v>0</v>
      </c>
      <c r="Y11" s="646" t="n">
        <f aca="false">SUM(T11:X11)</f>
        <v>0</v>
      </c>
      <c r="Z11" s="646" t="n">
        <f aca="false">IFERROR(INDEX('BP Quantità'!$D$126:$H$137,MATCH($A11,'BP Quantità'!$C$126:$C$137,0),MATCH(Z$5,'BP Quantità'!$D$125:$H$125,0)),0)</f>
        <v>0</v>
      </c>
      <c r="AA11" s="646" t="n">
        <f aca="false">IFERROR(INDEX('BP Quantità'!$D$126:$H$137,MATCH($A11,'BP Quantità'!$C$126:$C$137,0),MATCH(AA$5,'BP Quantità'!$D$125:$H$125,0)),0)</f>
        <v>0</v>
      </c>
      <c r="AB11" s="646" t="n">
        <f aca="false">IFERROR(INDEX('BP Quantità'!$D$126:$H$137,MATCH($A11,'BP Quantità'!$C$126:$C$137,0),MATCH(AB$5,'BP Quantità'!$D$125:$H$125,0)),0)</f>
        <v>0</v>
      </c>
      <c r="AC11" s="646" t="n">
        <f aca="false">IFERROR(INDEX('BP Quantità'!$D$126:$H$137,MATCH($A11,'BP Quantità'!$C$126:$C$137,0),MATCH(AC$5,'BP Quantità'!$D$125:$H$125,0)),0)</f>
        <v>0</v>
      </c>
      <c r="AD11" s="646" t="n">
        <f aca="false">IFERROR(INDEX('BP Quantità'!$D$126:$H$137,MATCH($A11,'BP Quantità'!$C$126:$C$137,0),MATCH(AD$5,'BP Quantità'!$D$125:$H$125,0)),0)</f>
        <v>0</v>
      </c>
      <c r="AE11" s="646" t="n">
        <f aca="false">SUM(Z11:AD11)</f>
        <v>0</v>
      </c>
    </row>
    <row r="12" customFormat="false" ht="15" hidden="false" customHeight="false" outlineLevel="0" collapsed="false">
      <c r="A12" s="645" t="n">
        <f aca="false">'BP Quantità'!C12</f>
        <v>0</v>
      </c>
      <c r="B12" s="646" t="n">
        <f aca="false">IFERROR(INDEX('BP Quantità'!$D$58:$H$69,MATCH($A12,'BP Quantità'!$C$58:$C$69,0),MATCH(B$5,'BP Quantità'!$D$57:$H$57,0)),0)</f>
        <v>0</v>
      </c>
      <c r="C12" s="646" t="n">
        <f aca="false">IFERROR(INDEX('BP Quantità'!$D$58:$H$69,MATCH($A12,'BP Quantità'!$C$58:$C$69,0),MATCH(C$5,'BP Quantità'!$D$57:$H$57,0)),0)</f>
        <v>0</v>
      </c>
      <c r="D12" s="646" t="n">
        <f aca="false">IFERROR(INDEX('BP Quantità'!$D$58:$H$69,MATCH($A12,'BP Quantità'!$C$58:$C$69,0),MATCH(D$5,'BP Quantità'!$D$57:$H$57,0)),0)</f>
        <v>0</v>
      </c>
      <c r="E12" s="646" t="n">
        <f aca="false">IFERROR(INDEX('BP Quantità'!$D$58:$H$69,MATCH($A12,'BP Quantità'!$C$58:$C$69,0),MATCH(E$5,'BP Quantità'!$D$57:$H$57,0)),0)</f>
        <v>0</v>
      </c>
      <c r="F12" s="646" t="n">
        <f aca="false">IFERROR(INDEX('BP Quantità'!$D$58:$H$69,MATCH($A12,'BP Quantità'!$C$58:$C$69,0),MATCH(F$5,'BP Quantità'!$D$57:$H$57,0)),0)</f>
        <v>0</v>
      </c>
      <c r="G12" s="646" t="n">
        <f aca="false">SUM(B12:F12)</f>
        <v>0</v>
      </c>
      <c r="H12" s="646" t="n">
        <f aca="false">IFERROR(INDEX('BP Quantità'!$D$75:$H$86,MATCH($A12,'BP Quantità'!$C$75:$C$86,0),MATCH(H$5,'BP Quantità'!$D$74:$H$74,0)),0)</f>
        <v>0</v>
      </c>
      <c r="I12" s="646" t="n">
        <f aca="false">IFERROR(INDEX('BP Quantità'!$D$75:$H$86,MATCH($A12,'BP Quantità'!$C$75:$C$86,0),MATCH(I$5,'BP Quantità'!$D$74:$H$74,0)),0)</f>
        <v>0</v>
      </c>
      <c r="J12" s="646" t="n">
        <f aca="false">IFERROR(INDEX('BP Quantità'!$D$75:$H$86,MATCH($A12,'BP Quantità'!$C$75:$C$86,0),MATCH(J$5,'BP Quantità'!$D$74:$H$74,0)),0)</f>
        <v>0</v>
      </c>
      <c r="K12" s="646" t="n">
        <f aca="false">IFERROR(INDEX('BP Quantità'!$D$75:$H$86,MATCH($A12,'BP Quantità'!$C$75:$C$86,0),MATCH(K$5,'BP Quantità'!$D$74:$H$74,0)),0)</f>
        <v>0</v>
      </c>
      <c r="L12" s="646" t="n">
        <f aca="false">IFERROR(INDEX('BP Quantità'!$D$75:$H$86,MATCH($A12,'BP Quantità'!$C$75:$C$86,0),MATCH(L$5,'BP Quantità'!$D$74:$H$74,0)),0)</f>
        <v>0</v>
      </c>
      <c r="M12" s="646" t="n">
        <f aca="false">SUM(H12:L12)</f>
        <v>0</v>
      </c>
      <c r="N12" s="646" t="n">
        <f aca="false">IFERROR(INDEX('BP Quantità'!$D$92:$H$103,MATCH($A12,'BP Quantità'!$C$92:$C$103,0),MATCH(N$5,'BP Quantità'!$D$91:$H$91,0)),0)</f>
        <v>0</v>
      </c>
      <c r="O12" s="646" t="n">
        <f aca="false">IFERROR(INDEX('BP Quantità'!$D$92:$H$103,MATCH($A12,'BP Quantità'!$C$92:$C$103,0),MATCH(O$5,'BP Quantità'!$D$91:$H$91,0)),0)</f>
        <v>0</v>
      </c>
      <c r="P12" s="646" t="n">
        <f aca="false">IFERROR(INDEX('BP Quantità'!$D$92:$H$103,MATCH($A12,'BP Quantità'!$C$92:$C$103,0),MATCH(P$5,'BP Quantità'!$D$91:$H$91,0)),0)</f>
        <v>0</v>
      </c>
      <c r="Q12" s="646" t="n">
        <f aca="false">IFERROR(INDEX('BP Quantità'!$D$92:$H$103,MATCH($A12,'BP Quantità'!$C$92:$C$103,0),MATCH(Q$5,'BP Quantità'!$D$91:$H$91,0)),0)</f>
        <v>0</v>
      </c>
      <c r="R12" s="646" t="n">
        <f aca="false">IFERROR(INDEX('BP Quantità'!$D$92:$H$103,MATCH($A12,'BP Quantità'!$C$92:$C$103,0),MATCH(R$5,'BP Quantità'!$D$91:$H$91,0)),0)</f>
        <v>0</v>
      </c>
      <c r="S12" s="646" t="n">
        <f aca="false">SUM(N12:R12)</f>
        <v>0</v>
      </c>
      <c r="T12" s="646" t="n">
        <f aca="false">IFERROR(INDEX('BP Quantità'!$D$109:$H$120,MATCH($A12,'BP Quantità'!$C$109:$C$120,0),MATCH(T$5,'BP Quantità'!$D$108:$H$108,0)),0)</f>
        <v>0</v>
      </c>
      <c r="U12" s="646" t="n">
        <f aca="false">IFERROR(INDEX('BP Quantità'!$D$109:$H$120,MATCH($A12,'BP Quantità'!$C$109:$C$120,0),MATCH(U$5,'BP Quantità'!$D$108:$H$108,0)),0)</f>
        <v>0</v>
      </c>
      <c r="V12" s="646" t="n">
        <f aca="false">IFERROR(INDEX('BP Quantità'!$D$109:$H$120,MATCH($A12,'BP Quantità'!$C$109:$C$120,0),MATCH(V$5,'BP Quantità'!$D$108:$H$108,0)),0)</f>
        <v>0</v>
      </c>
      <c r="W12" s="646" t="n">
        <f aca="false">IFERROR(INDEX('BP Quantità'!$D$109:$H$120,MATCH($A12,'BP Quantità'!$C$109:$C$120,0),MATCH(W$5,'BP Quantità'!$D$108:$H$108,0)),0)</f>
        <v>0</v>
      </c>
      <c r="X12" s="646" t="n">
        <f aca="false">IFERROR(INDEX('BP Quantità'!$D$109:$H$120,MATCH($A12,'BP Quantità'!$C$109:$C$120,0),MATCH(X$5,'BP Quantità'!$D$108:$H$108,0)),0)</f>
        <v>0</v>
      </c>
      <c r="Y12" s="646" t="n">
        <f aca="false">SUM(T12:X12)</f>
        <v>0</v>
      </c>
      <c r="Z12" s="646" t="n">
        <f aca="false">IFERROR(INDEX('BP Quantità'!$D$126:$H$137,MATCH($A12,'BP Quantità'!$C$126:$C$137,0),MATCH(Z$5,'BP Quantità'!$D$125:$H$125,0)),0)</f>
        <v>0</v>
      </c>
      <c r="AA12" s="646" t="n">
        <f aca="false">IFERROR(INDEX('BP Quantità'!$D$126:$H$137,MATCH($A12,'BP Quantità'!$C$126:$C$137,0),MATCH(AA$5,'BP Quantità'!$D$125:$H$125,0)),0)</f>
        <v>0</v>
      </c>
      <c r="AB12" s="646" t="n">
        <f aca="false">IFERROR(INDEX('BP Quantità'!$D$126:$H$137,MATCH($A12,'BP Quantità'!$C$126:$C$137,0),MATCH(AB$5,'BP Quantità'!$D$125:$H$125,0)),0)</f>
        <v>0</v>
      </c>
      <c r="AC12" s="646" t="n">
        <f aca="false">IFERROR(INDEX('BP Quantità'!$D$126:$H$137,MATCH($A12,'BP Quantità'!$C$126:$C$137,0),MATCH(AC$5,'BP Quantità'!$D$125:$H$125,0)),0)</f>
        <v>0</v>
      </c>
      <c r="AD12" s="646" t="n">
        <f aca="false">IFERROR(INDEX('BP Quantità'!$D$126:$H$137,MATCH($A12,'BP Quantità'!$C$126:$C$137,0),MATCH(AD$5,'BP Quantità'!$D$125:$H$125,0)),0)</f>
        <v>0</v>
      </c>
      <c r="AE12" s="646" t="n">
        <f aca="false">SUM(Z12:AD12)</f>
        <v>0</v>
      </c>
    </row>
    <row r="13" customFormat="false" ht="15" hidden="false" customHeight="false" outlineLevel="0" collapsed="false">
      <c r="A13" s="645" t="n">
        <f aca="false">'BP Quantità'!C13</f>
        <v>0</v>
      </c>
      <c r="B13" s="646" t="n">
        <f aca="false">IFERROR(INDEX('BP Quantità'!$D$58:$H$69,MATCH($A13,'BP Quantità'!$C$58:$C$69,0),MATCH(B$5,'BP Quantità'!$D$57:$H$57,0)),0)</f>
        <v>0</v>
      </c>
      <c r="C13" s="646" t="n">
        <f aca="false">IFERROR(INDEX('BP Quantità'!$D$58:$H$69,MATCH($A13,'BP Quantità'!$C$58:$C$69,0),MATCH(C$5,'BP Quantità'!$D$57:$H$57,0)),0)</f>
        <v>0</v>
      </c>
      <c r="D13" s="646" t="n">
        <f aca="false">IFERROR(INDEX('BP Quantità'!$D$58:$H$69,MATCH($A13,'BP Quantità'!$C$58:$C$69,0),MATCH(D$5,'BP Quantità'!$D$57:$H$57,0)),0)</f>
        <v>0</v>
      </c>
      <c r="E13" s="646" t="n">
        <f aca="false">IFERROR(INDEX('BP Quantità'!$D$58:$H$69,MATCH($A13,'BP Quantità'!$C$58:$C$69,0),MATCH(E$5,'BP Quantità'!$D$57:$H$57,0)),0)</f>
        <v>0</v>
      </c>
      <c r="F13" s="646" t="n">
        <f aca="false">IFERROR(INDEX('BP Quantità'!$D$58:$H$69,MATCH($A13,'BP Quantità'!$C$58:$C$69,0),MATCH(F$5,'BP Quantità'!$D$57:$H$57,0)),0)</f>
        <v>0</v>
      </c>
      <c r="G13" s="646" t="n">
        <f aca="false">SUM(B13:F13)</f>
        <v>0</v>
      </c>
      <c r="H13" s="646" t="n">
        <f aca="false">IFERROR(INDEX('BP Quantità'!$D$75:$H$86,MATCH($A13,'BP Quantità'!$C$75:$C$86,0),MATCH(H$5,'BP Quantità'!$D$74:$H$74,0)),0)</f>
        <v>0</v>
      </c>
      <c r="I13" s="646" t="n">
        <f aca="false">IFERROR(INDEX('BP Quantità'!$D$75:$H$86,MATCH($A13,'BP Quantità'!$C$75:$C$86,0),MATCH(I$5,'BP Quantità'!$D$74:$H$74,0)),0)</f>
        <v>0</v>
      </c>
      <c r="J13" s="646" t="n">
        <f aca="false">IFERROR(INDEX('BP Quantità'!$D$75:$H$86,MATCH($A13,'BP Quantità'!$C$75:$C$86,0),MATCH(J$5,'BP Quantità'!$D$74:$H$74,0)),0)</f>
        <v>0</v>
      </c>
      <c r="K13" s="646" t="n">
        <f aca="false">IFERROR(INDEX('BP Quantità'!$D$75:$H$86,MATCH($A13,'BP Quantità'!$C$75:$C$86,0),MATCH(K$5,'BP Quantità'!$D$74:$H$74,0)),0)</f>
        <v>0</v>
      </c>
      <c r="L13" s="646" t="n">
        <f aca="false">IFERROR(INDEX('BP Quantità'!$D$75:$H$86,MATCH($A13,'BP Quantità'!$C$75:$C$86,0),MATCH(L$5,'BP Quantità'!$D$74:$H$74,0)),0)</f>
        <v>0</v>
      </c>
      <c r="M13" s="646" t="n">
        <f aca="false">SUM(H13:L13)</f>
        <v>0</v>
      </c>
      <c r="N13" s="646" t="n">
        <f aca="false">IFERROR(INDEX('BP Quantità'!$D$92:$H$103,MATCH($A13,'BP Quantità'!$C$92:$C$103,0),MATCH(N$5,'BP Quantità'!$D$91:$H$91,0)),0)</f>
        <v>0</v>
      </c>
      <c r="O13" s="646" t="n">
        <f aca="false">IFERROR(INDEX('BP Quantità'!$D$92:$H$103,MATCH($A13,'BP Quantità'!$C$92:$C$103,0),MATCH(O$5,'BP Quantità'!$D$91:$H$91,0)),0)</f>
        <v>0</v>
      </c>
      <c r="P13" s="646" t="n">
        <f aca="false">IFERROR(INDEX('BP Quantità'!$D$92:$H$103,MATCH($A13,'BP Quantità'!$C$92:$C$103,0),MATCH(P$5,'BP Quantità'!$D$91:$H$91,0)),0)</f>
        <v>0</v>
      </c>
      <c r="Q13" s="646" t="n">
        <f aca="false">IFERROR(INDEX('BP Quantità'!$D$92:$H$103,MATCH($A13,'BP Quantità'!$C$92:$C$103,0),MATCH(Q$5,'BP Quantità'!$D$91:$H$91,0)),0)</f>
        <v>0</v>
      </c>
      <c r="R13" s="646" t="n">
        <f aca="false">IFERROR(INDEX('BP Quantità'!$D$92:$H$103,MATCH($A13,'BP Quantità'!$C$92:$C$103,0),MATCH(R$5,'BP Quantità'!$D$91:$H$91,0)),0)</f>
        <v>0</v>
      </c>
      <c r="S13" s="646" t="n">
        <f aca="false">SUM(N13:R13)</f>
        <v>0</v>
      </c>
      <c r="T13" s="646" t="n">
        <f aca="false">IFERROR(INDEX('BP Quantità'!$D$109:$H$120,MATCH($A13,'BP Quantità'!$C$109:$C$120,0),MATCH(T$5,'BP Quantità'!$D$108:$H$108,0)),0)</f>
        <v>0</v>
      </c>
      <c r="U13" s="646" t="n">
        <f aca="false">IFERROR(INDEX('BP Quantità'!$D$109:$H$120,MATCH($A13,'BP Quantità'!$C$109:$C$120,0),MATCH(U$5,'BP Quantità'!$D$108:$H$108,0)),0)</f>
        <v>0</v>
      </c>
      <c r="V13" s="646" t="n">
        <f aca="false">IFERROR(INDEX('BP Quantità'!$D$109:$H$120,MATCH($A13,'BP Quantità'!$C$109:$C$120,0),MATCH(V$5,'BP Quantità'!$D$108:$H$108,0)),0)</f>
        <v>0</v>
      </c>
      <c r="W13" s="646" t="n">
        <f aca="false">IFERROR(INDEX('BP Quantità'!$D$109:$H$120,MATCH($A13,'BP Quantità'!$C$109:$C$120,0),MATCH(W$5,'BP Quantità'!$D$108:$H$108,0)),0)</f>
        <v>0</v>
      </c>
      <c r="X13" s="646" t="n">
        <f aca="false">IFERROR(INDEX('BP Quantità'!$D$109:$H$120,MATCH($A13,'BP Quantità'!$C$109:$C$120,0),MATCH(X$5,'BP Quantità'!$D$108:$H$108,0)),0)</f>
        <v>0</v>
      </c>
      <c r="Y13" s="646" t="n">
        <f aca="false">SUM(T13:X13)</f>
        <v>0</v>
      </c>
      <c r="Z13" s="646" t="n">
        <f aca="false">IFERROR(INDEX('BP Quantità'!$D$126:$H$137,MATCH($A13,'BP Quantità'!$C$126:$C$137,0),MATCH(Z$5,'BP Quantità'!$D$125:$H$125,0)),0)</f>
        <v>0</v>
      </c>
      <c r="AA13" s="646" t="n">
        <f aca="false">IFERROR(INDEX('BP Quantità'!$D$126:$H$137,MATCH($A13,'BP Quantità'!$C$126:$C$137,0),MATCH(AA$5,'BP Quantità'!$D$125:$H$125,0)),0)</f>
        <v>0</v>
      </c>
      <c r="AB13" s="646" t="n">
        <f aca="false">IFERROR(INDEX('BP Quantità'!$D$126:$H$137,MATCH($A13,'BP Quantità'!$C$126:$C$137,0),MATCH(AB$5,'BP Quantità'!$D$125:$H$125,0)),0)</f>
        <v>0</v>
      </c>
      <c r="AC13" s="646" t="n">
        <f aca="false">IFERROR(INDEX('BP Quantità'!$D$126:$H$137,MATCH($A13,'BP Quantità'!$C$126:$C$137,0),MATCH(AC$5,'BP Quantità'!$D$125:$H$125,0)),0)</f>
        <v>0</v>
      </c>
      <c r="AD13" s="646" t="n">
        <f aca="false">IFERROR(INDEX('BP Quantità'!$D$126:$H$137,MATCH($A13,'BP Quantità'!$C$126:$C$137,0),MATCH(AD$5,'BP Quantità'!$D$125:$H$125,0)),0)</f>
        <v>0</v>
      </c>
      <c r="AE13" s="646" t="n">
        <f aca="false">SUM(Z13:AD13)</f>
        <v>0</v>
      </c>
    </row>
    <row r="14" customFormat="false" ht="15" hidden="false" customHeight="false" outlineLevel="0" collapsed="false">
      <c r="A14" s="645" t="n">
        <f aca="false">'BP Quantità'!C14</f>
        <v>0</v>
      </c>
      <c r="B14" s="646" t="n">
        <f aca="false">IFERROR(INDEX('BP Quantità'!$D$58:$H$69,MATCH($A14,'BP Quantità'!$C$58:$C$69,0),MATCH(B$5,'BP Quantità'!$D$57:$H$57,0)),0)</f>
        <v>0</v>
      </c>
      <c r="C14" s="646" t="n">
        <f aca="false">IFERROR(INDEX('BP Quantità'!$D$58:$H$69,MATCH($A14,'BP Quantità'!$C$58:$C$69,0),MATCH(C$5,'BP Quantità'!$D$57:$H$57,0)),0)</f>
        <v>0</v>
      </c>
      <c r="D14" s="646" t="n">
        <f aca="false">IFERROR(INDEX('BP Quantità'!$D$58:$H$69,MATCH($A14,'BP Quantità'!$C$58:$C$69,0),MATCH(D$5,'BP Quantità'!$D$57:$H$57,0)),0)</f>
        <v>0</v>
      </c>
      <c r="E14" s="646" t="n">
        <f aca="false">IFERROR(INDEX('BP Quantità'!$D$58:$H$69,MATCH($A14,'BP Quantità'!$C$58:$C$69,0),MATCH(E$5,'BP Quantità'!$D$57:$H$57,0)),0)</f>
        <v>0</v>
      </c>
      <c r="F14" s="646" t="n">
        <f aca="false">IFERROR(INDEX('BP Quantità'!$D$58:$H$69,MATCH($A14,'BP Quantità'!$C$58:$C$69,0),MATCH(F$5,'BP Quantità'!$D$57:$H$57,0)),0)</f>
        <v>0</v>
      </c>
      <c r="G14" s="646" t="n">
        <f aca="false">SUM(B14:F14)</f>
        <v>0</v>
      </c>
      <c r="H14" s="646" t="n">
        <f aca="false">IFERROR(INDEX('BP Quantità'!$D$75:$H$86,MATCH($A14,'BP Quantità'!$C$75:$C$86,0),MATCH(H$5,'BP Quantità'!$D$74:$H$74,0)),0)</f>
        <v>0</v>
      </c>
      <c r="I14" s="646" t="n">
        <f aca="false">IFERROR(INDEX('BP Quantità'!$D$75:$H$86,MATCH($A14,'BP Quantità'!$C$75:$C$86,0),MATCH(I$5,'BP Quantità'!$D$74:$H$74,0)),0)</f>
        <v>0</v>
      </c>
      <c r="J14" s="646" t="n">
        <f aca="false">IFERROR(INDEX('BP Quantità'!$D$75:$H$86,MATCH($A14,'BP Quantità'!$C$75:$C$86,0),MATCH(J$5,'BP Quantità'!$D$74:$H$74,0)),0)</f>
        <v>0</v>
      </c>
      <c r="K14" s="646" t="n">
        <f aca="false">IFERROR(INDEX('BP Quantità'!$D$75:$H$86,MATCH($A14,'BP Quantità'!$C$75:$C$86,0),MATCH(K$5,'BP Quantità'!$D$74:$H$74,0)),0)</f>
        <v>0</v>
      </c>
      <c r="L14" s="646" t="n">
        <f aca="false">IFERROR(INDEX('BP Quantità'!$D$75:$H$86,MATCH($A14,'BP Quantità'!$C$75:$C$86,0),MATCH(L$5,'BP Quantità'!$D$74:$H$74,0)),0)</f>
        <v>0</v>
      </c>
      <c r="M14" s="646" t="n">
        <f aca="false">SUM(H14:L14)</f>
        <v>0</v>
      </c>
      <c r="N14" s="646" t="n">
        <f aca="false">IFERROR(INDEX('BP Quantità'!$D$92:$H$103,MATCH($A14,'BP Quantità'!$C$92:$C$103,0),MATCH(N$5,'BP Quantità'!$D$91:$H$91,0)),0)</f>
        <v>0</v>
      </c>
      <c r="O14" s="646" t="n">
        <f aca="false">IFERROR(INDEX('BP Quantità'!$D$92:$H$103,MATCH($A14,'BP Quantità'!$C$92:$C$103,0),MATCH(O$5,'BP Quantità'!$D$91:$H$91,0)),0)</f>
        <v>0</v>
      </c>
      <c r="P14" s="646" t="n">
        <f aca="false">IFERROR(INDEX('BP Quantità'!$D$92:$H$103,MATCH($A14,'BP Quantità'!$C$92:$C$103,0),MATCH(P$5,'BP Quantità'!$D$91:$H$91,0)),0)</f>
        <v>0</v>
      </c>
      <c r="Q14" s="646" t="n">
        <f aca="false">IFERROR(INDEX('BP Quantità'!$D$92:$H$103,MATCH($A14,'BP Quantità'!$C$92:$C$103,0),MATCH(Q$5,'BP Quantità'!$D$91:$H$91,0)),0)</f>
        <v>0</v>
      </c>
      <c r="R14" s="646" t="n">
        <f aca="false">IFERROR(INDEX('BP Quantità'!$D$92:$H$103,MATCH($A14,'BP Quantità'!$C$92:$C$103,0),MATCH(R$5,'BP Quantità'!$D$91:$H$91,0)),0)</f>
        <v>0</v>
      </c>
      <c r="S14" s="646" t="n">
        <f aca="false">SUM(N14:R14)</f>
        <v>0</v>
      </c>
      <c r="T14" s="646" t="n">
        <f aca="false">IFERROR(INDEX('BP Quantità'!$D$109:$H$120,MATCH($A14,'BP Quantità'!$C$109:$C$120,0),MATCH(T$5,'BP Quantità'!$D$108:$H$108,0)),0)</f>
        <v>0</v>
      </c>
      <c r="U14" s="646" t="n">
        <f aca="false">IFERROR(INDEX('BP Quantità'!$D$109:$H$120,MATCH($A14,'BP Quantità'!$C$109:$C$120,0),MATCH(U$5,'BP Quantità'!$D$108:$H$108,0)),0)</f>
        <v>0</v>
      </c>
      <c r="V14" s="646" t="n">
        <f aca="false">IFERROR(INDEX('BP Quantità'!$D$109:$H$120,MATCH($A14,'BP Quantità'!$C$109:$C$120,0),MATCH(V$5,'BP Quantità'!$D$108:$H$108,0)),0)</f>
        <v>0</v>
      </c>
      <c r="W14" s="646" t="n">
        <f aca="false">IFERROR(INDEX('BP Quantità'!$D$109:$H$120,MATCH($A14,'BP Quantità'!$C$109:$C$120,0),MATCH(W$5,'BP Quantità'!$D$108:$H$108,0)),0)</f>
        <v>0</v>
      </c>
      <c r="X14" s="646" t="n">
        <f aca="false">IFERROR(INDEX('BP Quantità'!$D$109:$H$120,MATCH($A14,'BP Quantità'!$C$109:$C$120,0),MATCH(X$5,'BP Quantità'!$D$108:$H$108,0)),0)</f>
        <v>0</v>
      </c>
      <c r="Y14" s="646" t="n">
        <f aca="false">SUM(T14:X14)</f>
        <v>0</v>
      </c>
      <c r="Z14" s="646" t="n">
        <f aca="false">IFERROR(INDEX('BP Quantità'!$D$126:$H$137,MATCH($A14,'BP Quantità'!$C$126:$C$137,0),MATCH(Z$5,'BP Quantità'!$D$125:$H$125,0)),0)</f>
        <v>0</v>
      </c>
      <c r="AA14" s="646" t="n">
        <f aca="false">IFERROR(INDEX('BP Quantità'!$D$126:$H$137,MATCH($A14,'BP Quantità'!$C$126:$C$137,0),MATCH(AA$5,'BP Quantità'!$D$125:$H$125,0)),0)</f>
        <v>0</v>
      </c>
      <c r="AB14" s="646" t="n">
        <f aca="false">IFERROR(INDEX('BP Quantità'!$D$126:$H$137,MATCH($A14,'BP Quantità'!$C$126:$C$137,0),MATCH(AB$5,'BP Quantità'!$D$125:$H$125,0)),0)</f>
        <v>0</v>
      </c>
      <c r="AC14" s="646" t="n">
        <f aca="false">IFERROR(INDEX('BP Quantità'!$D$126:$H$137,MATCH($A14,'BP Quantità'!$C$126:$C$137,0),MATCH(AC$5,'BP Quantità'!$D$125:$H$125,0)),0)</f>
        <v>0</v>
      </c>
      <c r="AD14" s="646" t="n">
        <f aca="false">IFERROR(INDEX('BP Quantità'!$D$126:$H$137,MATCH($A14,'BP Quantità'!$C$126:$C$137,0),MATCH(AD$5,'BP Quantità'!$D$125:$H$125,0)),0)</f>
        <v>0</v>
      </c>
      <c r="AE14" s="646" t="n">
        <f aca="false">SUM(Z14:AD14)</f>
        <v>0</v>
      </c>
    </row>
    <row r="15" customFormat="false" ht="15" hidden="false" customHeight="false" outlineLevel="0" collapsed="false">
      <c r="A15" s="645" t="n">
        <f aca="false">'BP Quantità'!C15</f>
        <v>0</v>
      </c>
      <c r="B15" s="646" t="n">
        <f aca="false">IFERROR(INDEX('BP Quantità'!$D$58:$H$69,MATCH($A15,'BP Quantità'!$C$58:$C$69,0),MATCH(B$5,'BP Quantità'!$D$57:$H$57,0)),0)</f>
        <v>0</v>
      </c>
      <c r="C15" s="646" t="n">
        <f aca="false">IFERROR(INDEX('BP Quantità'!$D$58:$H$69,MATCH($A15,'BP Quantità'!$C$58:$C$69,0),MATCH(C$5,'BP Quantità'!$D$57:$H$57,0)),0)</f>
        <v>0</v>
      </c>
      <c r="D15" s="646" t="n">
        <f aca="false">IFERROR(INDEX('BP Quantità'!$D$58:$H$69,MATCH($A15,'BP Quantità'!$C$58:$C$69,0),MATCH(D$5,'BP Quantità'!$D$57:$H$57,0)),0)</f>
        <v>0</v>
      </c>
      <c r="E15" s="646" t="n">
        <f aca="false">IFERROR(INDEX('BP Quantità'!$D$58:$H$69,MATCH($A15,'BP Quantità'!$C$58:$C$69,0),MATCH(E$5,'BP Quantità'!$D$57:$H$57,0)),0)</f>
        <v>0</v>
      </c>
      <c r="F15" s="646" t="n">
        <f aca="false">IFERROR(INDEX('BP Quantità'!$D$58:$H$69,MATCH($A15,'BP Quantità'!$C$58:$C$69,0),MATCH(F$5,'BP Quantità'!$D$57:$H$57,0)),0)</f>
        <v>0</v>
      </c>
      <c r="G15" s="646" t="n">
        <f aca="false">SUM(B15:F15)</f>
        <v>0</v>
      </c>
      <c r="H15" s="646" t="n">
        <f aca="false">IFERROR(INDEX('BP Quantità'!$D$75:$H$86,MATCH($A15,'BP Quantità'!$C$75:$C$86,0),MATCH(H$5,'BP Quantità'!$D$74:$H$74,0)),0)</f>
        <v>0</v>
      </c>
      <c r="I15" s="646" t="n">
        <f aca="false">IFERROR(INDEX('BP Quantità'!$D$75:$H$86,MATCH($A15,'BP Quantità'!$C$75:$C$86,0),MATCH(I$5,'BP Quantità'!$D$74:$H$74,0)),0)</f>
        <v>0</v>
      </c>
      <c r="J15" s="646" t="n">
        <f aca="false">IFERROR(INDEX('BP Quantità'!$D$75:$H$86,MATCH($A15,'BP Quantità'!$C$75:$C$86,0),MATCH(J$5,'BP Quantità'!$D$74:$H$74,0)),0)</f>
        <v>0</v>
      </c>
      <c r="K15" s="646" t="n">
        <f aca="false">IFERROR(INDEX('BP Quantità'!$D$75:$H$86,MATCH($A15,'BP Quantità'!$C$75:$C$86,0),MATCH(K$5,'BP Quantità'!$D$74:$H$74,0)),0)</f>
        <v>0</v>
      </c>
      <c r="L15" s="646" t="n">
        <f aca="false">IFERROR(INDEX('BP Quantità'!$D$75:$H$86,MATCH($A15,'BP Quantità'!$C$75:$C$86,0),MATCH(L$5,'BP Quantità'!$D$74:$H$74,0)),0)</f>
        <v>0</v>
      </c>
      <c r="M15" s="646" t="n">
        <f aca="false">SUM(H15:L15)</f>
        <v>0</v>
      </c>
      <c r="N15" s="646" t="n">
        <f aca="false">IFERROR(INDEX('BP Quantità'!$D$92:$H$103,MATCH($A15,'BP Quantità'!$C$92:$C$103,0),MATCH(N$5,'BP Quantità'!$D$91:$H$91,0)),0)</f>
        <v>0</v>
      </c>
      <c r="O15" s="646" t="n">
        <f aca="false">IFERROR(INDEX('BP Quantità'!$D$92:$H$103,MATCH($A15,'BP Quantità'!$C$92:$C$103,0),MATCH(O$5,'BP Quantità'!$D$91:$H$91,0)),0)</f>
        <v>0</v>
      </c>
      <c r="P15" s="646" t="n">
        <f aca="false">IFERROR(INDEX('BP Quantità'!$D$92:$H$103,MATCH($A15,'BP Quantità'!$C$92:$C$103,0),MATCH(P$5,'BP Quantità'!$D$91:$H$91,0)),0)</f>
        <v>0</v>
      </c>
      <c r="Q15" s="646" t="n">
        <f aca="false">IFERROR(INDEX('BP Quantità'!$D$92:$H$103,MATCH($A15,'BP Quantità'!$C$92:$C$103,0),MATCH(Q$5,'BP Quantità'!$D$91:$H$91,0)),0)</f>
        <v>0</v>
      </c>
      <c r="R15" s="646" t="n">
        <f aca="false">IFERROR(INDEX('BP Quantità'!$D$92:$H$103,MATCH($A15,'BP Quantità'!$C$92:$C$103,0),MATCH(R$5,'BP Quantità'!$D$91:$H$91,0)),0)</f>
        <v>0</v>
      </c>
      <c r="S15" s="646" t="n">
        <f aca="false">SUM(N15:R15)</f>
        <v>0</v>
      </c>
      <c r="T15" s="646" t="n">
        <f aca="false">IFERROR(INDEX('BP Quantità'!$D$109:$H$120,MATCH($A15,'BP Quantità'!$C$109:$C$120,0),MATCH(T$5,'BP Quantità'!$D$108:$H$108,0)),0)</f>
        <v>0</v>
      </c>
      <c r="U15" s="646" t="n">
        <f aca="false">IFERROR(INDEX('BP Quantità'!$D$109:$H$120,MATCH($A15,'BP Quantità'!$C$109:$C$120,0),MATCH(U$5,'BP Quantità'!$D$108:$H$108,0)),0)</f>
        <v>0</v>
      </c>
      <c r="V15" s="646" t="n">
        <f aca="false">IFERROR(INDEX('BP Quantità'!$D$109:$H$120,MATCH($A15,'BP Quantità'!$C$109:$C$120,0),MATCH(V$5,'BP Quantità'!$D$108:$H$108,0)),0)</f>
        <v>0</v>
      </c>
      <c r="W15" s="646" t="n">
        <f aca="false">IFERROR(INDEX('BP Quantità'!$D$109:$H$120,MATCH($A15,'BP Quantità'!$C$109:$C$120,0),MATCH(W$5,'BP Quantità'!$D$108:$H$108,0)),0)</f>
        <v>0</v>
      </c>
      <c r="X15" s="646" t="n">
        <f aca="false">IFERROR(INDEX('BP Quantità'!$D$109:$H$120,MATCH($A15,'BP Quantità'!$C$109:$C$120,0),MATCH(X$5,'BP Quantità'!$D$108:$H$108,0)),0)</f>
        <v>0</v>
      </c>
      <c r="Y15" s="646" t="n">
        <f aca="false">SUM(T15:X15)</f>
        <v>0</v>
      </c>
      <c r="Z15" s="646" t="n">
        <f aca="false">IFERROR(INDEX('BP Quantità'!$D$126:$H$137,MATCH($A15,'BP Quantità'!$C$126:$C$137,0),MATCH(Z$5,'BP Quantità'!$D$125:$H$125,0)),0)</f>
        <v>0</v>
      </c>
      <c r="AA15" s="646" t="n">
        <f aca="false">IFERROR(INDEX('BP Quantità'!$D$126:$H$137,MATCH($A15,'BP Quantità'!$C$126:$C$137,0),MATCH(AA$5,'BP Quantità'!$D$125:$H$125,0)),0)</f>
        <v>0</v>
      </c>
      <c r="AB15" s="646" t="n">
        <f aca="false">IFERROR(INDEX('BP Quantità'!$D$126:$H$137,MATCH($A15,'BP Quantità'!$C$126:$C$137,0),MATCH(AB$5,'BP Quantità'!$D$125:$H$125,0)),0)</f>
        <v>0</v>
      </c>
      <c r="AC15" s="646" t="n">
        <f aca="false">IFERROR(INDEX('BP Quantità'!$D$126:$H$137,MATCH($A15,'BP Quantità'!$C$126:$C$137,0),MATCH(AC$5,'BP Quantità'!$D$125:$H$125,0)),0)</f>
        <v>0</v>
      </c>
      <c r="AD15" s="646" t="n">
        <f aca="false">IFERROR(INDEX('BP Quantità'!$D$126:$H$137,MATCH($A15,'BP Quantità'!$C$126:$C$137,0),MATCH(AD$5,'BP Quantità'!$D$125:$H$125,0)),0)</f>
        <v>0</v>
      </c>
      <c r="AE15" s="646" t="n">
        <f aca="false">SUM(Z15:AD15)</f>
        <v>0</v>
      </c>
    </row>
    <row r="16" customFormat="false" ht="15" hidden="false" customHeight="false" outlineLevel="0" collapsed="false">
      <c r="A16" s="645" t="n">
        <f aca="false">'BP Quantità'!C16</f>
        <v>0</v>
      </c>
      <c r="B16" s="646" t="n">
        <f aca="false">IFERROR(INDEX('BP Quantità'!$D$58:$H$69,MATCH($A16,'BP Quantità'!$C$58:$C$69,0),MATCH(B$5,'BP Quantità'!$D$57:$H$57,0)),0)</f>
        <v>0</v>
      </c>
      <c r="C16" s="646" t="n">
        <f aca="false">IFERROR(INDEX('BP Quantità'!$D$58:$H$69,MATCH($A16,'BP Quantità'!$C$58:$C$69,0),MATCH(C$5,'BP Quantità'!$D$57:$H$57,0)),0)</f>
        <v>0</v>
      </c>
      <c r="D16" s="646" t="n">
        <f aca="false">IFERROR(INDEX('BP Quantità'!$D$58:$H$69,MATCH($A16,'BP Quantità'!$C$58:$C$69,0),MATCH(D$5,'BP Quantità'!$D$57:$H$57,0)),0)</f>
        <v>0</v>
      </c>
      <c r="E16" s="646" t="n">
        <f aca="false">IFERROR(INDEX('BP Quantità'!$D$58:$H$69,MATCH($A16,'BP Quantità'!$C$58:$C$69,0),MATCH(E$5,'BP Quantità'!$D$57:$H$57,0)),0)</f>
        <v>0</v>
      </c>
      <c r="F16" s="646" t="n">
        <f aca="false">IFERROR(INDEX('BP Quantità'!$D$58:$H$69,MATCH($A16,'BP Quantità'!$C$58:$C$69,0),MATCH(F$5,'BP Quantità'!$D$57:$H$57,0)),0)</f>
        <v>0</v>
      </c>
      <c r="G16" s="646" t="n">
        <f aca="false">SUM(B16:F16)</f>
        <v>0</v>
      </c>
      <c r="H16" s="646" t="n">
        <f aca="false">IFERROR(INDEX('BP Quantità'!$D$75:$H$86,MATCH($A16,'BP Quantità'!$C$75:$C$86,0),MATCH(H$5,'BP Quantità'!$D$74:$H$74,0)),0)</f>
        <v>0</v>
      </c>
      <c r="I16" s="646" t="n">
        <f aca="false">IFERROR(INDEX('BP Quantità'!$D$75:$H$86,MATCH($A16,'BP Quantità'!$C$75:$C$86,0),MATCH(I$5,'BP Quantità'!$D$74:$H$74,0)),0)</f>
        <v>0</v>
      </c>
      <c r="J16" s="646" t="n">
        <f aca="false">IFERROR(INDEX('BP Quantità'!$D$75:$H$86,MATCH($A16,'BP Quantità'!$C$75:$C$86,0),MATCH(J$5,'BP Quantità'!$D$74:$H$74,0)),0)</f>
        <v>0</v>
      </c>
      <c r="K16" s="646" t="n">
        <f aca="false">IFERROR(INDEX('BP Quantità'!$D$75:$H$86,MATCH($A16,'BP Quantità'!$C$75:$C$86,0),MATCH(K$5,'BP Quantità'!$D$74:$H$74,0)),0)</f>
        <v>0</v>
      </c>
      <c r="L16" s="646" t="n">
        <f aca="false">IFERROR(INDEX('BP Quantità'!$D$75:$H$86,MATCH($A16,'BP Quantità'!$C$75:$C$86,0),MATCH(L$5,'BP Quantità'!$D$74:$H$74,0)),0)</f>
        <v>0</v>
      </c>
      <c r="M16" s="646" t="n">
        <f aca="false">SUM(H16:L16)</f>
        <v>0</v>
      </c>
      <c r="N16" s="646" t="n">
        <f aca="false">IFERROR(INDEX('BP Quantità'!$D$92:$H$103,MATCH($A16,'BP Quantità'!$C$92:$C$103,0),MATCH(N$5,'BP Quantità'!$D$91:$H$91,0)),0)</f>
        <v>0</v>
      </c>
      <c r="O16" s="646" t="n">
        <f aca="false">IFERROR(INDEX('BP Quantità'!$D$92:$H$103,MATCH($A16,'BP Quantità'!$C$92:$C$103,0),MATCH(O$5,'BP Quantità'!$D$91:$H$91,0)),0)</f>
        <v>0</v>
      </c>
      <c r="P16" s="646" t="n">
        <f aca="false">IFERROR(INDEX('BP Quantità'!$D$92:$H$103,MATCH($A16,'BP Quantità'!$C$92:$C$103,0),MATCH(P$5,'BP Quantità'!$D$91:$H$91,0)),0)</f>
        <v>0</v>
      </c>
      <c r="Q16" s="646" t="n">
        <f aca="false">IFERROR(INDEX('BP Quantità'!$D$92:$H$103,MATCH($A16,'BP Quantità'!$C$92:$C$103,0),MATCH(Q$5,'BP Quantità'!$D$91:$H$91,0)),0)</f>
        <v>0</v>
      </c>
      <c r="R16" s="646" t="n">
        <f aca="false">IFERROR(INDEX('BP Quantità'!$D$92:$H$103,MATCH($A16,'BP Quantità'!$C$92:$C$103,0),MATCH(R$5,'BP Quantità'!$D$91:$H$91,0)),0)</f>
        <v>0</v>
      </c>
      <c r="S16" s="646" t="n">
        <f aca="false">SUM(N16:R16)</f>
        <v>0</v>
      </c>
      <c r="T16" s="646" t="n">
        <f aca="false">IFERROR(INDEX('BP Quantità'!$D$109:$H$120,MATCH($A16,'BP Quantità'!$C$109:$C$120,0),MATCH(T$5,'BP Quantità'!$D$108:$H$108,0)),0)</f>
        <v>0</v>
      </c>
      <c r="U16" s="646" t="n">
        <f aca="false">IFERROR(INDEX('BP Quantità'!$D$109:$H$120,MATCH($A16,'BP Quantità'!$C$109:$C$120,0),MATCH(U$5,'BP Quantità'!$D$108:$H$108,0)),0)</f>
        <v>0</v>
      </c>
      <c r="V16" s="646" t="n">
        <f aca="false">IFERROR(INDEX('BP Quantità'!$D$109:$H$120,MATCH($A16,'BP Quantità'!$C$109:$C$120,0),MATCH(V$5,'BP Quantità'!$D$108:$H$108,0)),0)</f>
        <v>0</v>
      </c>
      <c r="W16" s="646" t="n">
        <f aca="false">IFERROR(INDEX('BP Quantità'!$D$109:$H$120,MATCH($A16,'BP Quantità'!$C$109:$C$120,0),MATCH(W$5,'BP Quantità'!$D$108:$H$108,0)),0)</f>
        <v>0</v>
      </c>
      <c r="X16" s="646" t="n">
        <f aca="false">IFERROR(INDEX('BP Quantità'!$D$109:$H$120,MATCH($A16,'BP Quantità'!$C$109:$C$120,0),MATCH(X$5,'BP Quantità'!$D$108:$H$108,0)),0)</f>
        <v>0</v>
      </c>
      <c r="Y16" s="646" t="n">
        <f aca="false">SUM(T16:X16)</f>
        <v>0</v>
      </c>
      <c r="Z16" s="646" t="n">
        <f aca="false">IFERROR(INDEX('BP Quantità'!$D$126:$H$137,MATCH($A16,'BP Quantità'!$C$126:$C$137,0),MATCH(Z$5,'BP Quantità'!$D$125:$H$125,0)),0)</f>
        <v>0</v>
      </c>
      <c r="AA16" s="646" t="n">
        <f aca="false">IFERROR(INDEX('BP Quantità'!$D$126:$H$137,MATCH($A16,'BP Quantità'!$C$126:$C$137,0),MATCH(AA$5,'BP Quantità'!$D$125:$H$125,0)),0)</f>
        <v>0</v>
      </c>
      <c r="AB16" s="646" t="n">
        <f aca="false">IFERROR(INDEX('BP Quantità'!$D$126:$H$137,MATCH($A16,'BP Quantità'!$C$126:$C$137,0),MATCH(AB$5,'BP Quantità'!$D$125:$H$125,0)),0)</f>
        <v>0</v>
      </c>
      <c r="AC16" s="646" t="n">
        <f aca="false">IFERROR(INDEX('BP Quantità'!$D$126:$H$137,MATCH($A16,'BP Quantità'!$C$126:$C$137,0),MATCH(AC$5,'BP Quantità'!$D$125:$H$125,0)),0)</f>
        <v>0</v>
      </c>
      <c r="AD16" s="646" t="n">
        <f aca="false">IFERROR(INDEX('BP Quantità'!$D$126:$H$137,MATCH($A16,'BP Quantità'!$C$126:$C$137,0),MATCH(AD$5,'BP Quantità'!$D$125:$H$125,0)),0)</f>
        <v>0</v>
      </c>
      <c r="AE16" s="646" t="n">
        <f aca="false">SUM(Z16:AD16)</f>
        <v>0</v>
      </c>
    </row>
    <row r="17" customFormat="false" ht="15" hidden="false" customHeight="false" outlineLevel="0" collapsed="false">
      <c r="A17" s="645" t="n">
        <f aca="false">'BP Quantità'!C17</f>
        <v>0</v>
      </c>
      <c r="B17" s="646" t="n">
        <f aca="false">IFERROR(INDEX('BP Quantità'!$D$58:$H$69,MATCH($A17,'BP Quantità'!$C$58:$C$69,0),MATCH(B$5,'BP Quantità'!$D$57:$H$57,0)),0)</f>
        <v>0</v>
      </c>
      <c r="C17" s="646" t="n">
        <f aca="false">IFERROR(INDEX('BP Quantità'!$D$58:$H$69,MATCH($A17,'BP Quantità'!$C$58:$C$69,0),MATCH(C$5,'BP Quantità'!$D$57:$H$57,0)),0)</f>
        <v>0</v>
      </c>
      <c r="D17" s="646" t="n">
        <f aca="false">IFERROR(INDEX('BP Quantità'!$D$58:$H$69,MATCH($A17,'BP Quantità'!$C$58:$C$69,0),MATCH(D$5,'BP Quantità'!$D$57:$H$57,0)),0)</f>
        <v>0</v>
      </c>
      <c r="E17" s="646" t="n">
        <f aca="false">IFERROR(INDEX('BP Quantità'!$D$58:$H$69,MATCH($A17,'BP Quantità'!$C$58:$C$69,0),MATCH(E$5,'BP Quantità'!$D$57:$H$57,0)),0)</f>
        <v>0</v>
      </c>
      <c r="F17" s="646" t="n">
        <f aca="false">IFERROR(INDEX('BP Quantità'!$D$58:$H$69,MATCH($A17,'BP Quantità'!$C$58:$C$69,0),MATCH(F$5,'BP Quantità'!$D$57:$H$57,0)),0)</f>
        <v>0</v>
      </c>
      <c r="G17" s="646" t="n">
        <f aca="false">SUM(B17:F17)</f>
        <v>0</v>
      </c>
      <c r="H17" s="646" t="n">
        <f aca="false">IFERROR(INDEX('BP Quantità'!$D$75:$H$86,MATCH($A17,'BP Quantità'!$C$75:$C$86,0),MATCH(H$5,'BP Quantità'!$D$74:$H$74,0)),0)</f>
        <v>0</v>
      </c>
      <c r="I17" s="646" t="n">
        <f aca="false">IFERROR(INDEX('BP Quantità'!$D$75:$H$86,MATCH($A17,'BP Quantità'!$C$75:$C$86,0),MATCH(I$5,'BP Quantità'!$D$74:$H$74,0)),0)</f>
        <v>0</v>
      </c>
      <c r="J17" s="646" t="n">
        <f aca="false">IFERROR(INDEX('BP Quantità'!$D$75:$H$86,MATCH($A17,'BP Quantità'!$C$75:$C$86,0),MATCH(J$5,'BP Quantità'!$D$74:$H$74,0)),0)</f>
        <v>0</v>
      </c>
      <c r="K17" s="646" t="n">
        <f aca="false">IFERROR(INDEX('BP Quantità'!$D$75:$H$86,MATCH($A17,'BP Quantità'!$C$75:$C$86,0),MATCH(K$5,'BP Quantità'!$D$74:$H$74,0)),0)</f>
        <v>0</v>
      </c>
      <c r="L17" s="646" t="n">
        <f aca="false">IFERROR(INDEX('BP Quantità'!$D$75:$H$86,MATCH($A17,'BP Quantità'!$C$75:$C$86,0),MATCH(L$5,'BP Quantità'!$D$74:$H$74,0)),0)</f>
        <v>0</v>
      </c>
      <c r="M17" s="646" t="n">
        <f aca="false">SUM(H17:L17)</f>
        <v>0</v>
      </c>
      <c r="N17" s="646" t="n">
        <f aca="false">IFERROR(INDEX('BP Quantità'!$D$92:$H$103,MATCH($A17,'BP Quantità'!$C$92:$C$103,0),MATCH(N$5,'BP Quantità'!$D$91:$H$91,0)),0)</f>
        <v>0</v>
      </c>
      <c r="O17" s="646" t="n">
        <f aca="false">IFERROR(INDEX('BP Quantità'!$D$92:$H$103,MATCH($A17,'BP Quantità'!$C$92:$C$103,0),MATCH(O$5,'BP Quantità'!$D$91:$H$91,0)),0)</f>
        <v>0</v>
      </c>
      <c r="P17" s="646" t="n">
        <f aca="false">IFERROR(INDEX('BP Quantità'!$D$92:$H$103,MATCH($A17,'BP Quantità'!$C$92:$C$103,0),MATCH(P$5,'BP Quantità'!$D$91:$H$91,0)),0)</f>
        <v>0</v>
      </c>
      <c r="Q17" s="646" t="n">
        <f aca="false">IFERROR(INDEX('BP Quantità'!$D$92:$H$103,MATCH($A17,'BP Quantità'!$C$92:$C$103,0),MATCH(Q$5,'BP Quantità'!$D$91:$H$91,0)),0)</f>
        <v>0</v>
      </c>
      <c r="R17" s="646" t="n">
        <f aca="false">IFERROR(INDEX('BP Quantità'!$D$92:$H$103,MATCH($A17,'BP Quantità'!$C$92:$C$103,0),MATCH(R$5,'BP Quantità'!$D$91:$H$91,0)),0)</f>
        <v>0</v>
      </c>
      <c r="S17" s="646" t="n">
        <f aca="false">SUM(N17:R17)</f>
        <v>0</v>
      </c>
      <c r="T17" s="646" t="n">
        <f aca="false">IFERROR(INDEX('BP Quantità'!$D$109:$H$120,MATCH($A17,'BP Quantità'!$C$109:$C$120,0),MATCH(T$5,'BP Quantità'!$D$108:$H$108,0)),0)</f>
        <v>0</v>
      </c>
      <c r="U17" s="646" t="n">
        <f aca="false">IFERROR(INDEX('BP Quantità'!$D$109:$H$120,MATCH($A17,'BP Quantità'!$C$109:$C$120,0),MATCH(U$5,'BP Quantità'!$D$108:$H$108,0)),0)</f>
        <v>0</v>
      </c>
      <c r="V17" s="646" t="n">
        <f aca="false">IFERROR(INDEX('BP Quantità'!$D$109:$H$120,MATCH($A17,'BP Quantità'!$C$109:$C$120,0),MATCH(V$5,'BP Quantità'!$D$108:$H$108,0)),0)</f>
        <v>0</v>
      </c>
      <c r="W17" s="646" t="n">
        <f aca="false">IFERROR(INDEX('BP Quantità'!$D$109:$H$120,MATCH($A17,'BP Quantità'!$C$109:$C$120,0),MATCH(W$5,'BP Quantità'!$D$108:$H$108,0)),0)</f>
        <v>0</v>
      </c>
      <c r="X17" s="646" t="n">
        <f aca="false">IFERROR(INDEX('BP Quantità'!$D$109:$H$120,MATCH($A17,'BP Quantità'!$C$109:$C$120,0),MATCH(X$5,'BP Quantità'!$D$108:$H$108,0)),0)</f>
        <v>0</v>
      </c>
      <c r="Y17" s="646" t="n">
        <f aca="false">SUM(T17:X17)</f>
        <v>0</v>
      </c>
      <c r="Z17" s="646" t="n">
        <f aca="false">IFERROR(INDEX('BP Quantità'!$D$126:$H$137,MATCH($A17,'BP Quantità'!$C$126:$C$137,0),MATCH(Z$5,'BP Quantità'!$D$125:$H$125,0)),0)</f>
        <v>0</v>
      </c>
      <c r="AA17" s="646" t="n">
        <f aca="false">IFERROR(INDEX('BP Quantità'!$D$126:$H$137,MATCH($A17,'BP Quantità'!$C$126:$C$137,0),MATCH(AA$5,'BP Quantità'!$D$125:$H$125,0)),0)</f>
        <v>0</v>
      </c>
      <c r="AB17" s="646" t="n">
        <f aca="false">IFERROR(INDEX('BP Quantità'!$D$126:$H$137,MATCH($A17,'BP Quantità'!$C$126:$C$137,0),MATCH(AB$5,'BP Quantità'!$D$125:$H$125,0)),0)</f>
        <v>0</v>
      </c>
      <c r="AC17" s="646" t="n">
        <f aca="false">IFERROR(INDEX('BP Quantità'!$D$126:$H$137,MATCH($A17,'BP Quantità'!$C$126:$C$137,0),MATCH(AC$5,'BP Quantità'!$D$125:$H$125,0)),0)</f>
        <v>0</v>
      </c>
      <c r="AD17" s="646" t="n">
        <f aca="false">IFERROR(INDEX('BP Quantità'!$D$126:$H$137,MATCH($A17,'BP Quantità'!$C$126:$C$137,0),MATCH(AD$5,'BP Quantità'!$D$125:$H$125,0)),0)</f>
        <v>0</v>
      </c>
      <c r="AE17" s="646" t="n">
        <f aca="false">SUM(Z17:AD17)</f>
        <v>0</v>
      </c>
    </row>
    <row r="20" customFormat="false" ht="15" hidden="false" customHeight="false" outlineLevel="0" collapsed="false">
      <c r="A20" s="647" t="s">
        <v>1026</v>
      </c>
      <c r="B20" s="647"/>
      <c r="C20" s="647"/>
      <c r="D20" s="647"/>
      <c r="E20" s="647"/>
      <c r="F20" s="647"/>
      <c r="G20" s="647"/>
      <c r="H20" s="647"/>
      <c r="I20" s="647"/>
      <c r="J20" s="647"/>
      <c r="K20" s="647"/>
      <c r="L20" s="647"/>
      <c r="M20" s="647"/>
    </row>
    <row r="21" customFormat="false" ht="15" hidden="false" customHeight="false" outlineLevel="0" collapsed="false">
      <c r="A21" s="648" t="s">
        <v>1027</v>
      </c>
      <c r="B21" s="649" t="n">
        <f aca="false">A6</f>
        <v>0</v>
      </c>
      <c r="C21" s="649" t="n">
        <f aca="false">A7</f>
        <v>0</v>
      </c>
      <c r="D21" s="649" t="n">
        <f aca="false">A8</f>
        <v>0</v>
      </c>
      <c r="E21" s="649" t="n">
        <f aca="false">A9</f>
        <v>0</v>
      </c>
      <c r="F21" s="649" t="n">
        <f aca="false">A10</f>
        <v>0</v>
      </c>
      <c r="G21" s="649" t="n">
        <f aca="false">A11</f>
        <v>0</v>
      </c>
      <c r="H21" s="649" t="n">
        <f aca="false">A12</f>
        <v>0</v>
      </c>
      <c r="I21" s="649" t="n">
        <f aca="false">A13</f>
        <v>0</v>
      </c>
      <c r="J21" s="649" t="n">
        <f aca="false">A14</f>
        <v>0</v>
      </c>
      <c r="K21" s="649" t="n">
        <f aca="false">A15</f>
        <v>0</v>
      </c>
      <c r="L21" s="649" t="n">
        <f aca="false">A16</f>
        <v>0</v>
      </c>
      <c r="M21" s="649" t="n">
        <f aca="false">A17</f>
        <v>0</v>
      </c>
    </row>
    <row r="22" customFormat="false" ht="15" hidden="false" customHeight="false" outlineLevel="0" collapsed="false">
      <c r="A22" s="487" t="s">
        <v>412</v>
      </c>
      <c r="B22" s="646" t="n">
        <f aca="false">IFERROR(INDEX('BP Quantità'!$D$58:$H$69,MATCH(B$21,'BP Quantità'!$C$58:$C$69,0),MATCH($A22,'BP Quantità'!$D$57:$H$57,0)),0)</f>
        <v>0</v>
      </c>
      <c r="C22" s="646" t="n">
        <f aca="false">IFERROR(INDEX('BP Quantità'!$D$58:$H$69,MATCH(C$21,'BP Quantità'!$C$58:$C$69,0),MATCH($A22,'BP Quantità'!$D$57:$H$57,0)),0)</f>
        <v>0</v>
      </c>
      <c r="D22" s="646" t="n">
        <f aca="false">IFERROR(INDEX('BP Quantità'!$D$58:$H$69,MATCH(D$21,'BP Quantità'!$C$58:$C$69,0),MATCH($A22,'BP Quantità'!$D$57:$H$57,0)),0)</f>
        <v>0</v>
      </c>
      <c r="E22" s="646" t="n">
        <f aca="false">IFERROR(INDEX('BP Quantità'!$D$58:$H$69,MATCH(E$21,'BP Quantità'!$C$58:$C$69,0),MATCH($A22,'BP Quantità'!$D$57:$H$57,0)),0)</f>
        <v>0</v>
      </c>
      <c r="F22" s="646" t="n">
        <f aca="false">IFERROR(INDEX('BP Quantità'!$D$58:$H$69,MATCH(F$21,'BP Quantità'!$C$58:$C$69,0),MATCH($A22,'BP Quantità'!$D$57:$H$57,0)),0)</f>
        <v>0</v>
      </c>
      <c r="G22" s="646" t="n">
        <f aca="false">IFERROR(INDEX('BP Quantità'!$D$58:$H$69,MATCH(G$21,'BP Quantità'!$C$58:$C$69,0),MATCH($A22,'BP Quantità'!$D$57:$H$57,0)),0)</f>
        <v>0</v>
      </c>
      <c r="H22" s="646" t="n">
        <f aca="false">IFERROR(INDEX('BP Quantità'!$D$58:$H$69,MATCH(H$21,'BP Quantità'!$C$58:$C$69,0),MATCH($A22,'BP Quantità'!$D$57:$H$57,0)),0)</f>
        <v>0</v>
      </c>
      <c r="I22" s="646" t="n">
        <f aca="false">IFERROR(INDEX('BP Quantità'!$D$58:$H$69,MATCH(I$21,'BP Quantità'!$C$58:$C$69,0),MATCH($A22,'BP Quantità'!$D$57:$H$57,0)),0)</f>
        <v>0</v>
      </c>
      <c r="J22" s="646" t="n">
        <f aca="false">IFERROR(INDEX('BP Quantità'!$D$58:$H$69,MATCH(J$21,'BP Quantità'!$C$58:$C$69,0),MATCH($A22,'BP Quantità'!$D$57:$H$57,0)),0)</f>
        <v>0</v>
      </c>
      <c r="K22" s="646" t="n">
        <f aca="false">IFERROR(INDEX('BP Quantità'!$D$58:$H$69,MATCH(K$21,'BP Quantità'!$C$58:$C$69,0),MATCH($A22,'BP Quantità'!$D$57:$H$57,0)),0)</f>
        <v>0</v>
      </c>
      <c r="L22" s="646" t="n">
        <f aca="false">IFERROR(INDEX('BP Quantità'!$D$58:$H$69,MATCH(L$21,'BP Quantità'!$C$58:$C$69,0),MATCH($A22,'BP Quantità'!$D$57:$H$57,0)),0)</f>
        <v>0</v>
      </c>
      <c r="M22" s="646" t="n">
        <f aca="false">IFERROR(INDEX('BP Quantità'!$D$58:$H$69,MATCH(M$21,'BP Quantità'!$C$58:$C$69,0),MATCH($A22,'BP Quantità'!$D$57:$H$57,0)),0)</f>
        <v>0</v>
      </c>
    </row>
    <row r="23" customFormat="false" ht="15" hidden="false" customHeight="false" outlineLevel="0" collapsed="false">
      <c r="A23" s="487" t="s">
        <v>413</v>
      </c>
      <c r="B23" s="646" t="n">
        <f aca="false">IFERROR(INDEX('BP Quantità'!$D$58:$H$69,MATCH(B$21,'BP Quantità'!$C$58:$C$69,0),MATCH($A23,'BP Quantità'!$D$57:$H$57,0)),0)</f>
        <v>0</v>
      </c>
      <c r="C23" s="646" t="n">
        <f aca="false">IFERROR(INDEX('BP Quantità'!$D$58:$H$69,MATCH(C$21,'BP Quantità'!$C$58:$C$69,0),MATCH($A23,'BP Quantità'!$D$57:$H$57,0)),0)</f>
        <v>0</v>
      </c>
      <c r="D23" s="646" t="n">
        <f aca="false">IFERROR(INDEX('BP Quantità'!$D$58:$H$69,MATCH(D$21,'BP Quantità'!$C$58:$C$69,0),MATCH($A23,'BP Quantità'!$D$57:$H$57,0)),0)</f>
        <v>0</v>
      </c>
      <c r="E23" s="646" t="n">
        <f aca="false">IFERROR(INDEX('BP Quantità'!$D$58:$H$69,MATCH(E$21,'BP Quantità'!$C$58:$C$69,0),MATCH($A23,'BP Quantità'!$D$57:$H$57,0)),0)</f>
        <v>0</v>
      </c>
      <c r="F23" s="646" t="n">
        <f aca="false">IFERROR(INDEX('BP Quantità'!$D$58:$H$69,MATCH(F$21,'BP Quantità'!$C$58:$C$69,0),MATCH($A23,'BP Quantità'!$D$57:$H$57,0)),0)</f>
        <v>0</v>
      </c>
      <c r="G23" s="646" t="n">
        <f aca="false">IFERROR(INDEX('BP Quantità'!$D$58:$H$69,MATCH(G$21,'BP Quantità'!$C$58:$C$69,0),MATCH($A23,'BP Quantità'!$D$57:$H$57,0)),0)</f>
        <v>0</v>
      </c>
      <c r="H23" s="646" t="n">
        <f aca="false">IFERROR(INDEX('BP Quantità'!$D$58:$H$69,MATCH(H$21,'BP Quantità'!$C$58:$C$69,0),MATCH($A23,'BP Quantità'!$D$57:$H$57,0)),0)</f>
        <v>0</v>
      </c>
      <c r="I23" s="646" t="n">
        <f aca="false">IFERROR(INDEX('BP Quantità'!$D$58:$H$69,MATCH(I$21,'BP Quantità'!$C$58:$C$69,0),MATCH($A23,'BP Quantità'!$D$57:$H$57,0)),0)</f>
        <v>0</v>
      </c>
      <c r="J23" s="646" t="n">
        <f aca="false">IFERROR(INDEX('BP Quantità'!$D$58:$H$69,MATCH(J$21,'BP Quantità'!$C$58:$C$69,0),MATCH($A23,'BP Quantità'!$D$57:$H$57,0)),0)</f>
        <v>0</v>
      </c>
      <c r="K23" s="646" t="n">
        <f aca="false">IFERROR(INDEX('BP Quantità'!$D$58:$H$69,MATCH(K$21,'BP Quantità'!$C$58:$C$69,0),MATCH($A23,'BP Quantità'!$D$57:$H$57,0)),0)</f>
        <v>0</v>
      </c>
      <c r="L23" s="646" t="n">
        <f aca="false">IFERROR(INDEX('BP Quantità'!$D$58:$H$69,MATCH(L$21,'BP Quantità'!$C$58:$C$69,0),MATCH($A23,'BP Quantità'!$D$57:$H$57,0)),0)</f>
        <v>0</v>
      </c>
      <c r="M23" s="646" t="n">
        <f aca="false">IFERROR(INDEX('BP Quantità'!$D$58:$H$69,MATCH(M$21,'BP Quantità'!$C$58:$C$69,0),MATCH($A23,'BP Quantità'!$D$57:$H$57,0)),0)</f>
        <v>0</v>
      </c>
    </row>
    <row r="24" customFormat="false" ht="15" hidden="false" customHeight="false" outlineLevel="0" collapsed="false">
      <c r="A24" s="487" t="s">
        <v>414</v>
      </c>
      <c r="B24" s="646" t="n">
        <f aca="false">IFERROR(INDEX('BP Quantità'!$D$58:$H$69,MATCH(B$21,'BP Quantità'!$C$58:$C$69,0),MATCH($A24,'BP Quantità'!$D$57:$H$57,0)),0)</f>
        <v>0</v>
      </c>
      <c r="C24" s="646" t="n">
        <f aca="false">IFERROR(INDEX('BP Quantità'!$D$58:$H$69,MATCH(C$21,'BP Quantità'!$C$58:$C$69,0),MATCH($A24,'BP Quantità'!$D$57:$H$57,0)),0)</f>
        <v>0</v>
      </c>
      <c r="D24" s="646" t="n">
        <f aca="false">IFERROR(INDEX('BP Quantità'!$D$58:$H$69,MATCH(D$21,'BP Quantità'!$C$58:$C$69,0),MATCH($A24,'BP Quantità'!$D$57:$H$57,0)),0)</f>
        <v>0</v>
      </c>
      <c r="E24" s="646" t="n">
        <f aca="false">IFERROR(INDEX('BP Quantità'!$D$58:$H$69,MATCH(E$21,'BP Quantità'!$C$58:$C$69,0),MATCH($A24,'BP Quantità'!$D$57:$H$57,0)),0)</f>
        <v>0</v>
      </c>
      <c r="F24" s="646" t="n">
        <f aca="false">IFERROR(INDEX('BP Quantità'!$D$58:$H$69,MATCH(F$21,'BP Quantità'!$C$58:$C$69,0),MATCH($A24,'BP Quantità'!$D$57:$H$57,0)),0)</f>
        <v>0</v>
      </c>
      <c r="G24" s="646" t="n">
        <f aca="false">IFERROR(INDEX('BP Quantità'!$D$58:$H$69,MATCH(G$21,'BP Quantità'!$C$58:$C$69,0),MATCH($A24,'BP Quantità'!$D$57:$H$57,0)),0)</f>
        <v>0</v>
      </c>
      <c r="H24" s="646" t="n">
        <f aca="false">IFERROR(INDEX('BP Quantità'!$D$58:$H$69,MATCH(H$21,'BP Quantità'!$C$58:$C$69,0),MATCH($A24,'BP Quantità'!$D$57:$H$57,0)),0)</f>
        <v>0</v>
      </c>
      <c r="I24" s="646" t="n">
        <f aca="false">IFERROR(INDEX('BP Quantità'!$D$58:$H$69,MATCH(I$21,'BP Quantità'!$C$58:$C$69,0),MATCH($A24,'BP Quantità'!$D$57:$H$57,0)),0)</f>
        <v>0</v>
      </c>
      <c r="J24" s="646" t="n">
        <f aca="false">IFERROR(INDEX('BP Quantità'!$D$58:$H$69,MATCH(J$21,'BP Quantità'!$C$58:$C$69,0),MATCH($A24,'BP Quantità'!$D$57:$H$57,0)),0)</f>
        <v>0</v>
      </c>
      <c r="K24" s="646" t="n">
        <f aca="false">IFERROR(INDEX('BP Quantità'!$D$58:$H$69,MATCH(K$21,'BP Quantità'!$C$58:$C$69,0),MATCH($A24,'BP Quantità'!$D$57:$H$57,0)),0)</f>
        <v>0</v>
      </c>
      <c r="L24" s="646" t="n">
        <f aca="false">IFERROR(INDEX('BP Quantità'!$D$58:$H$69,MATCH(L$21,'BP Quantità'!$C$58:$C$69,0),MATCH($A24,'BP Quantità'!$D$57:$H$57,0)),0)</f>
        <v>0</v>
      </c>
      <c r="M24" s="646" t="n">
        <f aca="false">IFERROR(INDEX('BP Quantità'!$D$58:$H$69,MATCH(M$21,'BP Quantità'!$C$58:$C$69,0),MATCH($A24,'BP Quantità'!$D$57:$H$57,0)),0)</f>
        <v>0</v>
      </c>
    </row>
    <row r="25" customFormat="false" ht="15" hidden="false" customHeight="false" outlineLevel="0" collapsed="false">
      <c r="A25" s="487" t="s">
        <v>415</v>
      </c>
      <c r="B25" s="646" t="n">
        <f aca="false">IFERROR(INDEX('BP Quantità'!$D$58:$H$69,MATCH(B$21,'BP Quantità'!$C$58:$C$69,0),MATCH($A25,'BP Quantità'!$D$57:$H$57,0)),0)</f>
        <v>0</v>
      </c>
      <c r="C25" s="646" t="n">
        <f aca="false">IFERROR(INDEX('BP Quantità'!$D$58:$H$69,MATCH(C$21,'BP Quantità'!$C$58:$C$69,0),MATCH($A25,'BP Quantità'!$D$57:$H$57,0)),0)</f>
        <v>0</v>
      </c>
      <c r="D25" s="646" t="n">
        <f aca="false">IFERROR(INDEX('BP Quantità'!$D$58:$H$69,MATCH(D$21,'BP Quantità'!$C$58:$C$69,0),MATCH($A25,'BP Quantità'!$D$57:$H$57,0)),0)</f>
        <v>0</v>
      </c>
      <c r="E25" s="646" t="n">
        <f aca="false">IFERROR(INDEX('BP Quantità'!$D$58:$H$69,MATCH(E$21,'BP Quantità'!$C$58:$C$69,0),MATCH($A25,'BP Quantità'!$D$57:$H$57,0)),0)</f>
        <v>0</v>
      </c>
      <c r="F25" s="646" t="n">
        <f aca="false">IFERROR(INDEX('BP Quantità'!$D$58:$H$69,MATCH(F$21,'BP Quantità'!$C$58:$C$69,0),MATCH($A25,'BP Quantità'!$D$57:$H$57,0)),0)</f>
        <v>0</v>
      </c>
      <c r="G25" s="646" t="n">
        <f aca="false">IFERROR(INDEX('BP Quantità'!$D$58:$H$69,MATCH(G$21,'BP Quantità'!$C$58:$C$69,0),MATCH($A25,'BP Quantità'!$D$57:$H$57,0)),0)</f>
        <v>0</v>
      </c>
      <c r="H25" s="646" t="n">
        <f aca="false">IFERROR(INDEX('BP Quantità'!$D$58:$H$69,MATCH(H$21,'BP Quantità'!$C$58:$C$69,0),MATCH($A25,'BP Quantità'!$D$57:$H$57,0)),0)</f>
        <v>0</v>
      </c>
      <c r="I25" s="646" t="n">
        <f aca="false">IFERROR(INDEX('BP Quantità'!$D$58:$H$69,MATCH(I$21,'BP Quantità'!$C$58:$C$69,0),MATCH($A25,'BP Quantità'!$D$57:$H$57,0)),0)</f>
        <v>0</v>
      </c>
      <c r="J25" s="646" t="n">
        <f aca="false">IFERROR(INDEX('BP Quantità'!$D$58:$H$69,MATCH(J$21,'BP Quantità'!$C$58:$C$69,0),MATCH($A25,'BP Quantità'!$D$57:$H$57,0)),0)</f>
        <v>0</v>
      </c>
      <c r="K25" s="646" t="n">
        <f aca="false">IFERROR(INDEX('BP Quantità'!$D$58:$H$69,MATCH(K$21,'BP Quantità'!$C$58:$C$69,0),MATCH($A25,'BP Quantità'!$D$57:$H$57,0)),0)</f>
        <v>0</v>
      </c>
      <c r="L25" s="646" t="n">
        <f aca="false">IFERROR(INDEX('BP Quantità'!$D$58:$H$69,MATCH(L$21,'BP Quantità'!$C$58:$C$69,0),MATCH($A25,'BP Quantità'!$D$57:$H$57,0)),0)</f>
        <v>0</v>
      </c>
      <c r="M25" s="646" t="n">
        <f aca="false">IFERROR(INDEX('BP Quantità'!$D$58:$H$69,MATCH(M$21,'BP Quantità'!$C$58:$C$69,0),MATCH($A25,'BP Quantità'!$D$57:$H$57,0)),0)</f>
        <v>0</v>
      </c>
    </row>
    <row r="26" customFormat="false" ht="15" hidden="false" customHeight="false" outlineLevel="0" collapsed="false">
      <c r="A26" s="487" t="s">
        <v>113</v>
      </c>
      <c r="B26" s="646" t="n">
        <f aca="false">IFERROR(INDEX('BP Quantità'!$D$58:$H$69,MATCH(B$21,'BP Quantità'!$C$58:$C$69,0),MATCH($A26,'BP Quantità'!$D$57:$H$57,0)),0)</f>
        <v>0</v>
      </c>
      <c r="C26" s="646" t="n">
        <f aca="false">IFERROR(INDEX('BP Quantità'!$D$58:$H$69,MATCH(C$21,'BP Quantità'!$C$58:$C$69,0),MATCH($A26,'BP Quantità'!$D$57:$H$57,0)),0)</f>
        <v>0</v>
      </c>
      <c r="D26" s="646" t="n">
        <f aca="false">IFERROR(INDEX('BP Quantità'!$D$58:$H$69,MATCH(D$21,'BP Quantità'!$C$58:$C$69,0),MATCH($A26,'BP Quantità'!$D$57:$H$57,0)),0)</f>
        <v>0</v>
      </c>
      <c r="E26" s="646" t="n">
        <f aca="false">IFERROR(INDEX('BP Quantità'!$D$58:$H$69,MATCH(E$21,'BP Quantità'!$C$58:$C$69,0),MATCH($A26,'BP Quantità'!$D$57:$H$57,0)),0)</f>
        <v>0</v>
      </c>
      <c r="F26" s="646" t="n">
        <f aca="false">IFERROR(INDEX('BP Quantità'!$D$58:$H$69,MATCH(F$21,'BP Quantità'!$C$58:$C$69,0),MATCH($A26,'BP Quantità'!$D$57:$H$57,0)),0)</f>
        <v>0</v>
      </c>
      <c r="G26" s="646" t="n">
        <f aca="false">IFERROR(INDEX('BP Quantità'!$D$58:$H$69,MATCH(G$21,'BP Quantità'!$C$58:$C$69,0),MATCH($A26,'BP Quantità'!$D$57:$H$57,0)),0)</f>
        <v>0</v>
      </c>
      <c r="H26" s="646" t="n">
        <f aca="false">IFERROR(INDEX('BP Quantità'!$D$58:$H$69,MATCH(H$21,'BP Quantità'!$C$58:$C$69,0),MATCH($A26,'BP Quantità'!$D$57:$H$57,0)),0)</f>
        <v>0</v>
      </c>
      <c r="I26" s="646" t="n">
        <f aca="false">IFERROR(INDEX('BP Quantità'!$D$58:$H$69,MATCH(I$21,'BP Quantità'!$C$58:$C$69,0),MATCH($A26,'BP Quantità'!$D$57:$H$57,0)),0)</f>
        <v>0</v>
      </c>
      <c r="J26" s="646" t="n">
        <f aca="false">IFERROR(INDEX('BP Quantità'!$D$58:$H$69,MATCH(J$21,'BP Quantità'!$C$58:$C$69,0),MATCH($A26,'BP Quantità'!$D$57:$H$57,0)),0)</f>
        <v>0</v>
      </c>
      <c r="K26" s="646" t="n">
        <f aca="false">IFERROR(INDEX('BP Quantità'!$D$58:$H$69,MATCH(K$21,'BP Quantità'!$C$58:$C$69,0),MATCH($A26,'BP Quantità'!$D$57:$H$57,0)),0)</f>
        <v>0</v>
      </c>
      <c r="L26" s="646" t="n">
        <f aca="false">IFERROR(INDEX('BP Quantità'!$D$58:$H$69,MATCH(L$21,'BP Quantità'!$C$58:$C$69,0),MATCH($A26,'BP Quantità'!$D$57:$H$57,0)),0)</f>
        <v>0</v>
      </c>
      <c r="M26" s="646" t="n">
        <f aca="false">IFERROR(INDEX('BP Quantità'!$D$58:$H$69,MATCH(M$21,'BP Quantità'!$C$58:$C$69,0),MATCH($A26,'BP Quantità'!$D$57:$H$57,0)),0)</f>
        <v>0</v>
      </c>
    </row>
    <row r="27" customFormat="false" ht="15" hidden="false" customHeight="false" outlineLevel="0" collapsed="false">
      <c r="A27" s="487" t="s">
        <v>423</v>
      </c>
      <c r="B27" s="646" t="n">
        <f aca="false">SUM(B22:B26)</f>
        <v>0</v>
      </c>
      <c r="C27" s="646" t="n">
        <f aca="false">SUM(C22:C26)</f>
        <v>0</v>
      </c>
      <c r="D27" s="646" t="n">
        <f aca="false">SUM(D22:D26)</f>
        <v>0</v>
      </c>
      <c r="E27" s="646" t="n">
        <f aca="false">SUM(E22:E26)</f>
        <v>0</v>
      </c>
      <c r="F27" s="646" t="n">
        <f aca="false">SUM(F22:F26)</f>
        <v>0</v>
      </c>
      <c r="G27" s="646" t="n">
        <f aca="false">SUM(G22:G26)</f>
        <v>0</v>
      </c>
      <c r="H27" s="646" t="n">
        <f aca="false">SUM(H22:H26)</f>
        <v>0</v>
      </c>
      <c r="I27" s="646" t="n">
        <f aca="false">SUM(I22:I26)</f>
        <v>0</v>
      </c>
      <c r="J27" s="646" t="n">
        <f aca="false">SUM(J22:J26)</f>
        <v>0</v>
      </c>
      <c r="K27" s="646" t="n">
        <f aca="false">SUM(K22:K26)</f>
        <v>0</v>
      </c>
      <c r="L27" s="646" t="n">
        <f aca="false">SUM(L22:L26)</f>
        <v>0</v>
      </c>
      <c r="M27" s="646" t="n">
        <f aca="false">SUM(M22:M26)</f>
        <v>0</v>
      </c>
    </row>
    <row r="30" customFormat="false" ht="15" hidden="false" customHeight="false" outlineLevel="0" collapsed="false">
      <c r="A30" s="647" t="s">
        <v>1028</v>
      </c>
      <c r="B30" s="647"/>
      <c r="C30" s="647"/>
      <c r="D30" s="647"/>
      <c r="E30" s="647"/>
      <c r="F30" s="647"/>
      <c r="G30" s="647"/>
      <c r="H30" s="647"/>
      <c r="I30" s="647"/>
      <c r="J30" s="647"/>
      <c r="K30" s="647"/>
      <c r="L30" s="647"/>
      <c r="M30" s="647"/>
    </row>
    <row r="31" customFormat="false" ht="15" hidden="false" customHeight="false" outlineLevel="0" collapsed="false">
      <c r="A31" s="648" t="s">
        <v>1027</v>
      </c>
      <c r="B31" s="649" t="n">
        <f aca="false">B21</f>
        <v>0</v>
      </c>
      <c r="C31" s="649" t="n">
        <f aca="false">C21</f>
        <v>0</v>
      </c>
      <c r="D31" s="649" t="n">
        <f aca="false">D21</f>
        <v>0</v>
      </c>
      <c r="E31" s="649" t="n">
        <f aca="false">E21</f>
        <v>0</v>
      </c>
      <c r="F31" s="649" t="n">
        <f aca="false">F21</f>
        <v>0</v>
      </c>
      <c r="G31" s="649" t="n">
        <f aca="false">G21</f>
        <v>0</v>
      </c>
      <c r="H31" s="649" t="n">
        <f aca="false">H21</f>
        <v>0</v>
      </c>
      <c r="I31" s="649" t="n">
        <f aca="false">I21</f>
        <v>0</v>
      </c>
      <c r="J31" s="649" t="n">
        <f aca="false">J21</f>
        <v>0</v>
      </c>
      <c r="K31" s="649" t="n">
        <f aca="false">K21</f>
        <v>0</v>
      </c>
      <c r="L31" s="649" t="n">
        <f aca="false">L21</f>
        <v>0</v>
      </c>
      <c r="M31" s="649" t="n">
        <f aca="false">M21</f>
        <v>0</v>
      </c>
    </row>
    <row r="32" customFormat="false" ht="15" hidden="false" customHeight="false" outlineLevel="0" collapsed="false">
      <c r="A32" s="487" t="s">
        <v>412</v>
      </c>
      <c r="B32" s="646" t="n">
        <f aca="false">IFERROR(INDEX('BP Quantità'!$D$75:$H$86,MATCH(B$31,'BP Quantità'!$C$75:$C$86,0),MATCH($A32,'BP Quantità'!$D$74:$H$74,0)),0)</f>
        <v>0</v>
      </c>
      <c r="C32" s="646" t="n">
        <f aca="false">IFERROR(INDEX('BP Quantità'!$D$75:$H$86,MATCH(C$31,'BP Quantità'!$C$75:$C$86,0),MATCH($A32,'BP Quantità'!$D$74:$H$74,0)),0)</f>
        <v>0</v>
      </c>
      <c r="D32" s="646" t="n">
        <f aca="false">IFERROR(INDEX('BP Quantità'!$D$75:$H$86,MATCH(D$31,'BP Quantità'!$C$75:$C$86,0),MATCH($A32,'BP Quantità'!$D$74:$H$74,0)),0)</f>
        <v>0</v>
      </c>
      <c r="E32" s="646" t="n">
        <f aca="false">IFERROR(INDEX('BP Quantità'!$D$75:$H$86,MATCH(E$31,'BP Quantità'!$C$75:$C$86,0),MATCH($A32,'BP Quantità'!$D$74:$H$74,0)),0)</f>
        <v>0</v>
      </c>
      <c r="F32" s="646" t="n">
        <f aca="false">IFERROR(INDEX('BP Quantità'!$D$75:$H$86,MATCH(F$31,'BP Quantità'!$C$75:$C$86,0),MATCH($A32,'BP Quantità'!$D$74:$H$74,0)),0)</f>
        <v>0</v>
      </c>
      <c r="G32" s="646" t="n">
        <f aca="false">IFERROR(INDEX('BP Quantità'!$D$75:$H$86,MATCH(G$31,'BP Quantità'!$C$75:$C$86,0),MATCH($A32,'BP Quantità'!$D$74:$H$74,0)),0)</f>
        <v>0</v>
      </c>
      <c r="H32" s="646" t="n">
        <f aca="false">IFERROR(INDEX('BP Quantità'!$D$75:$H$86,MATCH(H$31,'BP Quantità'!$C$75:$C$86,0),MATCH($A32,'BP Quantità'!$D$74:$H$74,0)),0)</f>
        <v>0</v>
      </c>
      <c r="I32" s="646" t="n">
        <f aca="false">IFERROR(INDEX('BP Quantità'!$D$75:$H$86,MATCH(I$31,'BP Quantità'!$C$75:$C$86,0),MATCH($A32,'BP Quantità'!$D$74:$H$74,0)),0)</f>
        <v>0</v>
      </c>
      <c r="J32" s="646" t="n">
        <f aca="false">IFERROR(INDEX('BP Quantità'!$D$75:$H$86,MATCH(J$31,'BP Quantità'!$C$75:$C$86,0),MATCH($A32,'BP Quantità'!$D$74:$H$74,0)),0)</f>
        <v>0</v>
      </c>
      <c r="K32" s="646" t="n">
        <f aca="false">IFERROR(INDEX('BP Quantità'!$D$75:$H$86,MATCH(K$31,'BP Quantità'!$C$75:$C$86,0),MATCH($A32,'BP Quantità'!$D$74:$H$74,0)),0)</f>
        <v>0</v>
      </c>
      <c r="L32" s="646" t="n">
        <f aca="false">IFERROR(INDEX('BP Quantità'!$D$75:$H$86,MATCH(L$31,'BP Quantità'!$C$75:$C$86,0),MATCH($A32,'BP Quantità'!$D$74:$H$74,0)),0)</f>
        <v>0</v>
      </c>
      <c r="M32" s="646" t="n">
        <f aca="false">IFERROR(INDEX('BP Quantità'!$D$75:$H$86,MATCH(M$31,'BP Quantità'!$C$75:$C$86,0),MATCH($A32,'BP Quantità'!$D$74:$H$74,0)),0)</f>
        <v>0</v>
      </c>
    </row>
    <row r="33" customFormat="false" ht="15" hidden="false" customHeight="false" outlineLevel="0" collapsed="false">
      <c r="A33" s="487" t="s">
        <v>413</v>
      </c>
      <c r="B33" s="646" t="n">
        <f aca="false">IFERROR(INDEX('BP Quantità'!$D$75:$H$86,MATCH(B$31,'BP Quantità'!$C$75:$C$86,0),MATCH($A33,'BP Quantità'!$D$74:$H$74,0)),0)</f>
        <v>0</v>
      </c>
      <c r="C33" s="646" t="n">
        <f aca="false">IFERROR(INDEX('BP Quantità'!$D$75:$H$86,MATCH(C$31,'BP Quantità'!$C$75:$C$86,0),MATCH($A33,'BP Quantità'!$D$74:$H$74,0)),0)</f>
        <v>0</v>
      </c>
      <c r="D33" s="646" t="n">
        <f aca="false">IFERROR(INDEX('BP Quantità'!$D$75:$H$86,MATCH(D$31,'BP Quantità'!$C$75:$C$86,0),MATCH($A33,'BP Quantità'!$D$74:$H$74,0)),0)</f>
        <v>0</v>
      </c>
      <c r="E33" s="646" t="n">
        <f aca="false">IFERROR(INDEX('BP Quantità'!$D$75:$H$86,MATCH(E$31,'BP Quantità'!$C$75:$C$86,0),MATCH($A33,'BP Quantità'!$D$74:$H$74,0)),0)</f>
        <v>0</v>
      </c>
      <c r="F33" s="646" t="n">
        <f aca="false">IFERROR(INDEX('BP Quantità'!$D$75:$H$86,MATCH(F$31,'BP Quantità'!$C$75:$C$86,0),MATCH($A33,'BP Quantità'!$D$74:$H$74,0)),0)</f>
        <v>0</v>
      </c>
      <c r="G33" s="646" t="n">
        <f aca="false">IFERROR(INDEX('BP Quantità'!$D$75:$H$86,MATCH(G$31,'BP Quantità'!$C$75:$C$86,0),MATCH($A33,'BP Quantità'!$D$74:$H$74,0)),0)</f>
        <v>0</v>
      </c>
      <c r="H33" s="646" t="n">
        <f aca="false">IFERROR(INDEX('BP Quantità'!$D$75:$H$86,MATCH(H$31,'BP Quantità'!$C$75:$C$86,0),MATCH($A33,'BP Quantità'!$D$74:$H$74,0)),0)</f>
        <v>0</v>
      </c>
      <c r="I33" s="646" t="n">
        <f aca="false">IFERROR(INDEX('BP Quantità'!$D$75:$H$86,MATCH(I$31,'BP Quantità'!$C$75:$C$86,0),MATCH($A33,'BP Quantità'!$D$74:$H$74,0)),0)</f>
        <v>0</v>
      </c>
      <c r="J33" s="646" t="n">
        <f aca="false">IFERROR(INDEX('BP Quantità'!$D$75:$H$86,MATCH(J$31,'BP Quantità'!$C$75:$C$86,0),MATCH($A33,'BP Quantità'!$D$74:$H$74,0)),0)</f>
        <v>0</v>
      </c>
      <c r="K33" s="646" t="n">
        <f aca="false">IFERROR(INDEX('BP Quantità'!$D$75:$H$86,MATCH(K$31,'BP Quantità'!$C$75:$C$86,0),MATCH($A33,'BP Quantità'!$D$74:$H$74,0)),0)</f>
        <v>0</v>
      </c>
      <c r="L33" s="646" t="n">
        <f aca="false">IFERROR(INDEX('BP Quantità'!$D$75:$H$86,MATCH(L$31,'BP Quantità'!$C$75:$C$86,0),MATCH($A33,'BP Quantità'!$D$74:$H$74,0)),0)</f>
        <v>0</v>
      </c>
      <c r="M33" s="646" t="n">
        <f aca="false">IFERROR(INDEX('BP Quantità'!$D$75:$H$86,MATCH(M$31,'BP Quantità'!$C$75:$C$86,0),MATCH($A33,'BP Quantità'!$D$74:$H$74,0)),0)</f>
        <v>0</v>
      </c>
    </row>
    <row r="34" customFormat="false" ht="15" hidden="false" customHeight="false" outlineLevel="0" collapsed="false">
      <c r="A34" s="487" t="s">
        <v>414</v>
      </c>
      <c r="B34" s="646" t="n">
        <f aca="false">IFERROR(INDEX('BP Quantità'!$D$75:$H$86,MATCH(B$31,'BP Quantità'!$C$75:$C$86,0),MATCH($A34,'BP Quantità'!$D$74:$H$74,0)),0)</f>
        <v>0</v>
      </c>
      <c r="C34" s="646" t="n">
        <f aca="false">IFERROR(INDEX('BP Quantità'!$D$75:$H$86,MATCH(C$31,'BP Quantità'!$C$75:$C$86,0),MATCH($A34,'BP Quantità'!$D$74:$H$74,0)),0)</f>
        <v>0</v>
      </c>
      <c r="D34" s="646" t="n">
        <f aca="false">IFERROR(INDEX('BP Quantità'!$D$75:$H$86,MATCH(D$31,'BP Quantità'!$C$75:$C$86,0),MATCH($A34,'BP Quantità'!$D$74:$H$74,0)),0)</f>
        <v>0</v>
      </c>
      <c r="E34" s="646" t="n">
        <f aca="false">IFERROR(INDEX('BP Quantità'!$D$75:$H$86,MATCH(E$31,'BP Quantità'!$C$75:$C$86,0),MATCH($A34,'BP Quantità'!$D$74:$H$74,0)),0)</f>
        <v>0</v>
      </c>
      <c r="F34" s="646" t="n">
        <f aca="false">IFERROR(INDEX('BP Quantità'!$D$75:$H$86,MATCH(F$31,'BP Quantità'!$C$75:$C$86,0),MATCH($A34,'BP Quantità'!$D$74:$H$74,0)),0)</f>
        <v>0</v>
      </c>
      <c r="G34" s="646" t="n">
        <f aca="false">IFERROR(INDEX('BP Quantità'!$D$75:$H$86,MATCH(G$31,'BP Quantità'!$C$75:$C$86,0),MATCH($A34,'BP Quantità'!$D$74:$H$74,0)),0)</f>
        <v>0</v>
      </c>
      <c r="H34" s="646" t="n">
        <f aca="false">IFERROR(INDEX('BP Quantità'!$D$75:$H$86,MATCH(H$31,'BP Quantità'!$C$75:$C$86,0),MATCH($A34,'BP Quantità'!$D$74:$H$74,0)),0)</f>
        <v>0</v>
      </c>
      <c r="I34" s="646" t="n">
        <f aca="false">IFERROR(INDEX('BP Quantità'!$D$75:$H$86,MATCH(I$31,'BP Quantità'!$C$75:$C$86,0),MATCH($A34,'BP Quantità'!$D$74:$H$74,0)),0)</f>
        <v>0</v>
      </c>
      <c r="J34" s="646" t="n">
        <f aca="false">IFERROR(INDEX('BP Quantità'!$D$75:$H$86,MATCH(J$31,'BP Quantità'!$C$75:$C$86,0),MATCH($A34,'BP Quantità'!$D$74:$H$74,0)),0)</f>
        <v>0</v>
      </c>
      <c r="K34" s="646" t="n">
        <f aca="false">IFERROR(INDEX('BP Quantità'!$D$75:$H$86,MATCH(K$31,'BP Quantità'!$C$75:$C$86,0),MATCH($A34,'BP Quantità'!$D$74:$H$74,0)),0)</f>
        <v>0</v>
      </c>
      <c r="L34" s="646" t="n">
        <f aca="false">IFERROR(INDEX('BP Quantità'!$D$75:$H$86,MATCH(L$31,'BP Quantità'!$C$75:$C$86,0),MATCH($A34,'BP Quantità'!$D$74:$H$74,0)),0)</f>
        <v>0</v>
      </c>
      <c r="M34" s="646" t="n">
        <f aca="false">IFERROR(INDEX('BP Quantità'!$D$75:$H$86,MATCH(M$31,'BP Quantità'!$C$75:$C$86,0),MATCH($A34,'BP Quantità'!$D$74:$H$74,0)),0)</f>
        <v>0</v>
      </c>
    </row>
    <row r="35" customFormat="false" ht="15" hidden="false" customHeight="false" outlineLevel="0" collapsed="false">
      <c r="A35" s="487" t="s">
        <v>415</v>
      </c>
      <c r="B35" s="646" t="n">
        <f aca="false">IFERROR(INDEX('BP Quantità'!$D$75:$H$86,MATCH(B$31,'BP Quantità'!$C$75:$C$86,0),MATCH($A35,'BP Quantità'!$D$74:$H$74,0)),0)</f>
        <v>0</v>
      </c>
      <c r="C35" s="646" t="n">
        <f aca="false">IFERROR(INDEX('BP Quantità'!$D$75:$H$86,MATCH(C$31,'BP Quantità'!$C$75:$C$86,0),MATCH($A35,'BP Quantità'!$D$74:$H$74,0)),0)</f>
        <v>0</v>
      </c>
      <c r="D35" s="646" t="n">
        <f aca="false">IFERROR(INDEX('BP Quantità'!$D$75:$H$86,MATCH(D$31,'BP Quantità'!$C$75:$C$86,0),MATCH($A35,'BP Quantità'!$D$74:$H$74,0)),0)</f>
        <v>0</v>
      </c>
      <c r="E35" s="646" t="n">
        <f aca="false">IFERROR(INDEX('BP Quantità'!$D$75:$H$86,MATCH(E$31,'BP Quantità'!$C$75:$C$86,0),MATCH($A35,'BP Quantità'!$D$74:$H$74,0)),0)</f>
        <v>0</v>
      </c>
      <c r="F35" s="646" t="n">
        <f aca="false">IFERROR(INDEX('BP Quantità'!$D$75:$H$86,MATCH(F$31,'BP Quantità'!$C$75:$C$86,0),MATCH($A35,'BP Quantità'!$D$74:$H$74,0)),0)</f>
        <v>0</v>
      </c>
      <c r="G35" s="646" t="n">
        <f aca="false">IFERROR(INDEX('BP Quantità'!$D$75:$H$86,MATCH(G$31,'BP Quantità'!$C$75:$C$86,0),MATCH($A35,'BP Quantità'!$D$74:$H$74,0)),0)</f>
        <v>0</v>
      </c>
      <c r="H35" s="646" t="n">
        <f aca="false">IFERROR(INDEX('BP Quantità'!$D$75:$H$86,MATCH(H$31,'BP Quantità'!$C$75:$C$86,0),MATCH($A35,'BP Quantità'!$D$74:$H$74,0)),0)</f>
        <v>0</v>
      </c>
      <c r="I35" s="646" t="n">
        <f aca="false">IFERROR(INDEX('BP Quantità'!$D$75:$H$86,MATCH(I$31,'BP Quantità'!$C$75:$C$86,0),MATCH($A35,'BP Quantità'!$D$74:$H$74,0)),0)</f>
        <v>0</v>
      </c>
      <c r="J35" s="646" t="n">
        <f aca="false">IFERROR(INDEX('BP Quantità'!$D$75:$H$86,MATCH(J$31,'BP Quantità'!$C$75:$C$86,0),MATCH($A35,'BP Quantità'!$D$74:$H$74,0)),0)</f>
        <v>0</v>
      </c>
      <c r="K35" s="646" t="n">
        <f aca="false">IFERROR(INDEX('BP Quantità'!$D$75:$H$86,MATCH(K$31,'BP Quantità'!$C$75:$C$86,0),MATCH($A35,'BP Quantità'!$D$74:$H$74,0)),0)</f>
        <v>0</v>
      </c>
      <c r="L35" s="646" t="n">
        <f aca="false">IFERROR(INDEX('BP Quantità'!$D$75:$H$86,MATCH(L$31,'BP Quantità'!$C$75:$C$86,0),MATCH($A35,'BP Quantità'!$D$74:$H$74,0)),0)</f>
        <v>0</v>
      </c>
      <c r="M35" s="646" t="n">
        <f aca="false">IFERROR(INDEX('BP Quantità'!$D$75:$H$86,MATCH(M$31,'BP Quantità'!$C$75:$C$86,0),MATCH($A35,'BP Quantità'!$D$74:$H$74,0)),0)</f>
        <v>0</v>
      </c>
    </row>
    <row r="36" customFormat="false" ht="15" hidden="false" customHeight="false" outlineLevel="0" collapsed="false">
      <c r="A36" s="487" t="s">
        <v>113</v>
      </c>
      <c r="B36" s="646" t="n">
        <f aca="false">IFERROR(INDEX('BP Quantità'!$D$75:$H$86,MATCH(B$31,'BP Quantità'!$C$75:$C$86,0),MATCH($A36,'BP Quantità'!$D$74:$H$74,0)),0)</f>
        <v>0</v>
      </c>
      <c r="C36" s="646" t="n">
        <f aca="false">IFERROR(INDEX('BP Quantità'!$D$75:$H$86,MATCH(C$31,'BP Quantità'!$C$75:$C$86,0),MATCH($A36,'BP Quantità'!$D$74:$H$74,0)),0)</f>
        <v>0</v>
      </c>
      <c r="D36" s="646" t="n">
        <f aca="false">IFERROR(INDEX('BP Quantità'!$D$75:$H$86,MATCH(D$31,'BP Quantità'!$C$75:$C$86,0),MATCH($A36,'BP Quantità'!$D$74:$H$74,0)),0)</f>
        <v>0</v>
      </c>
      <c r="E36" s="646" t="n">
        <f aca="false">IFERROR(INDEX('BP Quantità'!$D$75:$H$86,MATCH(E$31,'BP Quantità'!$C$75:$C$86,0),MATCH($A36,'BP Quantità'!$D$74:$H$74,0)),0)</f>
        <v>0</v>
      </c>
      <c r="F36" s="646" t="n">
        <f aca="false">IFERROR(INDEX('BP Quantità'!$D$75:$H$86,MATCH(F$31,'BP Quantità'!$C$75:$C$86,0),MATCH($A36,'BP Quantità'!$D$74:$H$74,0)),0)</f>
        <v>0</v>
      </c>
      <c r="G36" s="646" t="n">
        <f aca="false">IFERROR(INDEX('BP Quantità'!$D$75:$H$86,MATCH(G$31,'BP Quantità'!$C$75:$C$86,0),MATCH($A36,'BP Quantità'!$D$74:$H$74,0)),0)</f>
        <v>0</v>
      </c>
      <c r="H36" s="646" t="n">
        <f aca="false">IFERROR(INDEX('BP Quantità'!$D$75:$H$86,MATCH(H$31,'BP Quantità'!$C$75:$C$86,0),MATCH($A36,'BP Quantità'!$D$74:$H$74,0)),0)</f>
        <v>0</v>
      </c>
      <c r="I36" s="646" t="n">
        <f aca="false">IFERROR(INDEX('BP Quantità'!$D$75:$H$86,MATCH(I$31,'BP Quantità'!$C$75:$C$86,0),MATCH($A36,'BP Quantità'!$D$74:$H$74,0)),0)</f>
        <v>0</v>
      </c>
      <c r="J36" s="646" t="n">
        <f aca="false">IFERROR(INDEX('BP Quantità'!$D$75:$H$86,MATCH(J$31,'BP Quantità'!$C$75:$C$86,0),MATCH($A36,'BP Quantità'!$D$74:$H$74,0)),0)</f>
        <v>0</v>
      </c>
      <c r="K36" s="646" t="n">
        <f aca="false">IFERROR(INDEX('BP Quantità'!$D$75:$H$86,MATCH(K$31,'BP Quantità'!$C$75:$C$86,0),MATCH($A36,'BP Quantità'!$D$74:$H$74,0)),0)</f>
        <v>0</v>
      </c>
      <c r="L36" s="646" t="n">
        <f aca="false">IFERROR(INDEX('BP Quantità'!$D$75:$H$86,MATCH(L$31,'BP Quantità'!$C$75:$C$86,0),MATCH($A36,'BP Quantità'!$D$74:$H$74,0)),0)</f>
        <v>0</v>
      </c>
      <c r="M36" s="646" t="n">
        <f aca="false">IFERROR(INDEX('BP Quantità'!$D$75:$H$86,MATCH(M$31,'BP Quantità'!$C$75:$C$86,0),MATCH($A36,'BP Quantità'!$D$74:$H$74,0)),0)</f>
        <v>0</v>
      </c>
    </row>
    <row r="37" customFormat="false" ht="15" hidden="false" customHeight="false" outlineLevel="0" collapsed="false">
      <c r="A37" s="487" t="s">
        <v>423</v>
      </c>
      <c r="B37" s="646" t="n">
        <f aca="false">SUM(B32:B36)</f>
        <v>0</v>
      </c>
      <c r="C37" s="646" t="n">
        <f aca="false">SUM(C32:C36)</f>
        <v>0</v>
      </c>
      <c r="D37" s="646" t="n">
        <f aca="false">SUM(D32:D36)</f>
        <v>0</v>
      </c>
      <c r="E37" s="646" t="n">
        <f aca="false">SUM(E32:E36)</f>
        <v>0</v>
      </c>
      <c r="F37" s="646" t="n">
        <f aca="false">SUM(F32:F36)</f>
        <v>0</v>
      </c>
      <c r="G37" s="646" t="n">
        <f aca="false">SUM(G32:G36)</f>
        <v>0</v>
      </c>
      <c r="H37" s="646" t="n">
        <f aca="false">SUM(H32:H36)</f>
        <v>0</v>
      </c>
      <c r="I37" s="646" t="n">
        <f aca="false">SUM(I32:I36)</f>
        <v>0</v>
      </c>
      <c r="J37" s="646" t="n">
        <f aca="false">SUM(J32:J36)</f>
        <v>0</v>
      </c>
      <c r="K37" s="646" t="n">
        <f aca="false">SUM(K32:K36)</f>
        <v>0</v>
      </c>
      <c r="L37" s="646" t="n">
        <f aca="false">SUM(L32:L36)</f>
        <v>0</v>
      </c>
      <c r="M37" s="646" t="n">
        <f aca="false">SUM(M32:M36)</f>
        <v>0</v>
      </c>
    </row>
    <row r="40" customFormat="false" ht="15" hidden="false" customHeight="false" outlineLevel="0" collapsed="false">
      <c r="A40" s="647" t="s">
        <v>1029</v>
      </c>
      <c r="B40" s="647"/>
      <c r="C40" s="647"/>
      <c r="D40" s="647"/>
      <c r="E40" s="647"/>
      <c r="F40" s="647"/>
      <c r="G40" s="647"/>
      <c r="H40" s="647"/>
      <c r="I40" s="647"/>
      <c r="J40" s="647"/>
      <c r="K40" s="647"/>
      <c r="L40" s="647"/>
      <c r="M40" s="647"/>
    </row>
    <row r="41" customFormat="false" ht="15" hidden="false" customHeight="false" outlineLevel="0" collapsed="false">
      <c r="A41" s="648" t="s">
        <v>1027</v>
      </c>
      <c r="B41" s="649" t="n">
        <f aca="false">B31</f>
        <v>0</v>
      </c>
      <c r="C41" s="649" t="n">
        <f aca="false">C31</f>
        <v>0</v>
      </c>
      <c r="D41" s="649" t="n">
        <f aca="false">D31</f>
        <v>0</v>
      </c>
      <c r="E41" s="649" t="n">
        <f aca="false">E31</f>
        <v>0</v>
      </c>
      <c r="F41" s="649" t="n">
        <f aca="false">F31</f>
        <v>0</v>
      </c>
      <c r="G41" s="649" t="n">
        <f aca="false">G31</f>
        <v>0</v>
      </c>
      <c r="H41" s="649" t="n">
        <f aca="false">H31</f>
        <v>0</v>
      </c>
      <c r="I41" s="649" t="n">
        <f aca="false">I31</f>
        <v>0</v>
      </c>
      <c r="J41" s="649" t="n">
        <f aca="false">J31</f>
        <v>0</v>
      </c>
      <c r="K41" s="649" t="n">
        <f aca="false">K31</f>
        <v>0</v>
      </c>
      <c r="L41" s="649" t="n">
        <f aca="false">L31</f>
        <v>0</v>
      </c>
      <c r="M41" s="649" t="n">
        <f aca="false">M31</f>
        <v>0</v>
      </c>
    </row>
    <row r="42" customFormat="false" ht="15" hidden="false" customHeight="false" outlineLevel="0" collapsed="false">
      <c r="A42" s="487" t="s">
        <v>412</v>
      </c>
      <c r="B42" s="646" t="n">
        <f aca="false">IFERROR(INDEX('BP Quantità'!$D$92:$H$103,MATCH(B$41,'BP Quantità'!$C$92:$C$103,0),MATCH($A42,'BP Quantità'!$D$91:$H$91,0)),0)</f>
        <v>0</v>
      </c>
      <c r="C42" s="646" t="n">
        <f aca="false">IFERROR(INDEX('BP Quantità'!$D$92:$H$103,MATCH(C$41,'BP Quantità'!$C$92:$C$103,0),MATCH($A42,'BP Quantità'!$D$91:$H$91,0)),0)</f>
        <v>0</v>
      </c>
      <c r="D42" s="646" t="n">
        <f aca="false">IFERROR(INDEX('BP Quantità'!$D$92:$H$103,MATCH(D$41,'BP Quantità'!$C$92:$C$103,0),MATCH($A42,'BP Quantità'!$D$91:$H$91,0)),0)</f>
        <v>0</v>
      </c>
      <c r="E42" s="646" t="n">
        <f aca="false">IFERROR(INDEX('BP Quantità'!$D$92:$H$103,MATCH(E$41,'BP Quantità'!$C$92:$C$103,0),MATCH($A42,'BP Quantità'!$D$91:$H$91,0)),0)</f>
        <v>0</v>
      </c>
      <c r="F42" s="646" t="n">
        <f aca="false">IFERROR(INDEX('BP Quantità'!$D$92:$H$103,MATCH(F$41,'BP Quantità'!$C$92:$C$103,0),MATCH($A42,'BP Quantità'!$D$91:$H$91,0)),0)</f>
        <v>0</v>
      </c>
      <c r="G42" s="646" t="n">
        <f aca="false">IFERROR(INDEX('BP Quantità'!$D$92:$H$103,MATCH(G$41,'BP Quantità'!$C$92:$C$103,0),MATCH($A42,'BP Quantità'!$D$91:$H$91,0)),0)</f>
        <v>0</v>
      </c>
      <c r="H42" s="646" t="n">
        <f aca="false">IFERROR(INDEX('BP Quantità'!$D$92:$H$103,MATCH(H$41,'BP Quantità'!$C$92:$C$103,0),MATCH($A42,'BP Quantità'!$D$91:$H$91,0)),0)</f>
        <v>0</v>
      </c>
      <c r="I42" s="646" t="n">
        <f aca="false">IFERROR(INDEX('BP Quantità'!$D$92:$H$103,MATCH(I$41,'BP Quantità'!$C$92:$C$103,0),MATCH($A42,'BP Quantità'!$D$91:$H$91,0)),0)</f>
        <v>0</v>
      </c>
      <c r="J42" s="646" t="n">
        <f aca="false">IFERROR(INDEX('BP Quantità'!$D$92:$H$103,MATCH(J$41,'BP Quantità'!$C$92:$C$103,0),MATCH($A42,'BP Quantità'!$D$91:$H$91,0)),0)</f>
        <v>0</v>
      </c>
      <c r="K42" s="646" t="n">
        <f aca="false">IFERROR(INDEX('BP Quantità'!$D$92:$H$103,MATCH(K$41,'BP Quantità'!$C$92:$C$103,0),MATCH($A42,'BP Quantità'!$D$91:$H$91,0)),0)</f>
        <v>0</v>
      </c>
      <c r="L42" s="646" t="n">
        <f aca="false">IFERROR(INDEX('BP Quantità'!$D$92:$H$103,MATCH(L$41,'BP Quantità'!$C$92:$C$103,0),MATCH($A42,'BP Quantità'!$D$91:$H$91,0)),0)</f>
        <v>0</v>
      </c>
      <c r="M42" s="646" t="n">
        <f aca="false">IFERROR(INDEX('BP Quantità'!$D$92:$H$103,MATCH(M$41,'BP Quantità'!$C$92:$C$103,0),MATCH($A42,'BP Quantità'!$D$91:$H$91,0)),0)</f>
        <v>0</v>
      </c>
    </row>
    <row r="43" customFormat="false" ht="15" hidden="false" customHeight="false" outlineLevel="0" collapsed="false">
      <c r="A43" s="487" t="s">
        <v>413</v>
      </c>
      <c r="B43" s="646" t="n">
        <f aca="false">IFERROR(INDEX('BP Quantità'!$D$92:$H$103,MATCH(B$41,'BP Quantità'!$C$92:$C$103,0),MATCH($A43,'BP Quantità'!$D$91:$H$91,0)),0)</f>
        <v>0</v>
      </c>
      <c r="C43" s="646" t="n">
        <f aca="false">IFERROR(INDEX('BP Quantità'!$D$92:$H$103,MATCH(C$41,'BP Quantità'!$C$92:$C$103,0),MATCH($A43,'BP Quantità'!$D$91:$H$91,0)),0)</f>
        <v>0</v>
      </c>
      <c r="D43" s="646" t="n">
        <f aca="false">IFERROR(INDEX('BP Quantità'!$D$92:$H$103,MATCH(D$41,'BP Quantità'!$C$92:$C$103,0),MATCH($A43,'BP Quantità'!$D$91:$H$91,0)),0)</f>
        <v>0</v>
      </c>
      <c r="E43" s="646" t="n">
        <f aca="false">IFERROR(INDEX('BP Quantità'!$D$92:$H$103,MATCH(E$41,'BP Quantità'!$C$92:$C$103,0),MATCH($A43,'BP Quantità'!$D$91:$H$91,0)),0)</f>
        <v>0</v>
      </c>
      <c r="F43" s="646" t="n">
        <f aca="false">IFERROR(INDEX('BP Quantità'!$D$92:$H$103,MATCH(F$41,'BP Quantità'!$C$92:$C$103,0),MATCH($A43,'BP Quantità'!$D$91:$H$91,0)),0)</f>
        <v>0</v>
      </c>
      <c r="G43" s="646" t="n">
        <f aca="false">IFERROR(INDEX('BP Quantità'!$D$92:$H$103,MATCH(G$41,'BP Quantità'!$C$92:$C$103,0),MATCH($A43,'BP Quantità'!$D$91:$H$91,0)),0)</f>
        <v>0</v>
      </c>
      <c r="H43" s="646" t="n">
        <f aca="false">IFERROR(INDEX('BP Quantità'!$D$92:$H$103,MATCH(H$41,'BP Quantità'!$C$92:$C$103,0),MATCH($A43,'BP Quantità'!$D$91:$H$91,0)),0)</f>
        <v>0</v>
      </c>
      <c r="I43" s="646" t="n">
        <f aca="false">IFERROR(INDEX('BP Quantità'!$D$92:$H$103,MATCH(I$41,'BP Quantità'!$C$92:$C$103,0),MATCH($A43,'BP Quantità'!$D$91:$H$91,0)),0)</f>
        <v>0</v>
      </c>
      <c r="J43" s="646" t="n">
        <f aca="false">IFERROR(INDEX('BP Quantità'!$D$92:$H$103,MATCH(J$41,'BP Quantità'!$C$92:$C$103,0),MATCH($A43,'BP Quantità'!$D$91:$H$91,0)),0)</f>
        <v>0</v>
      </c>
      <c r="K43" s="646" t="n">
        <f aca="false">IFERROR(INDEX('BP Quantità'!$D$92:$H$103,MATCH(K$41,'BP Quantità'!$C$92:$C$103,0),MATCH($A43,'BP Quantità'!$D$91:$H$91,0)),0)</f>
        <v>0</v>
      </c>
      <c r="L43" s="646" t="n">
        <f aca="false">IFERROR(INDEX('BP Quantità'!$D$92:$H$103,MATCH(L$41,'BP Quantità'!$C$92:$C$103,0),MATCH($A43,'BP Quantità'!$D$91:$H$91,0)),0)</f>
        <v>0</v>
      </c>
      <c r="M43" s="646" t="n">
        <f aca="false">IFERROR(INDEX('BP Quantità'!$D$92:$H$103,MATCH(M$41,'BP Quantità'!$C$92:$C$103,0),MATCH($A43,'BP Quantità'!$D$91:$H$91,0)),0)</f>
        <v>0</v>
      </c>
    </row>
    <row r="44" customFormat="false" ht="15" hidden="false" customHeight="false" outlineLevel="0" collapsed="false">
      <c r="A44" s="487" t="s">
        <v>414</v>
      </c>
      <c r="B44" s="646" t="n">
        <f aca="false">IFERROR(INDEX('BP Quantità'!$D$92:$H$103,MATCH(B$41,'BP Quantità'!$C$92:$C$103,0),MATCH($A44,'BP Quantità'!$D$91:$H$91,0)),0)</f>
        <v>0</v>
      </c>
      <c r="C44" s="646" t="n">
        <f aca="false">IFERROR(INDEX('BP Quantità'!$D$92:$H$103,MATCH(C$41,'BP Quantità'!$C$92:$C$103,0),MATCH($A44,'BP Quantità'!$D$91:$H$91,0)),0)</f>
        <v>0</v>
      </c>
      <c r="D44" s="646" t="n">
        <f aca="false">IFERROR(INDEX('BP Quantità'!$D$92:$H$103,MATCH(D$41,'BP Quantità'!$C$92:$C$103,0),MATCH($A44,'BP Quantità'!$D$91:$H$91,0)),0)</f>
        <v>0</v>
      </c>
      <c r="E44" s="646" t="n">
        <f aca="false">IFERROR(INDEX('BP Quantità'!$D$92:$H$103,MATCH(E$41,'BP Quantità'!$C$92:$C$103,0),MATCH($A44,'BP Quantità'!$D$91:$H$91,0)),0)</f>
        <v>0</v>
      </c>
      <c r="F44" s="646" t="n">
        <f aca="false">IFERROR(INDEX('BP Quantità'!$D$92:$H$103,MATCH(F$41,'BP Quantità'!$C$92:$C$103,0),MATCH($A44,'BP Quantità'!$D$91:$H$91,0)),0)</f>
        <v>0</v>
      </c>
      <c r="G44" s="646" t="n">
        <f aca="false">IFERROR(INDEX('BP Quantità'!$D$92:$H$103,MATCH(G$41,'BP Quantità'!$C$92:$C$103,0),MATCH($A44,'BP Quantità'!$D$91:$H$91,0)),0)</f>
        <v>0</v>
      </c>
      <c r="H44" s="646" t="n">
        <f aca="false">IFERROR(INDEX('BP Quantità'!$D$92:$H$103,MATCH(H$41,'BP Quantità'!$C$92:$C$103,0),MATCH($A44,'BP Quantità'!$D$91:$H$91,0)),0)</f>
        <v>0</v>
      </c>
      <c r="I44" s="646" t="n">
        <f aca="false">IFERROR(INDEX('BP Quantità'!$D$92:$H$103,MATCH(I$41,'BP Quantità'!$C$92:$C$103,0),MATCH($A44,'BP Quantità'!$D$91:$H$91,0)),0)</f>
        <v>0</v>
      </c>
      <c r="J44" s="646" t="n">
        <f aca="false">IFERROR(INDEX('BP Quantità'!$D$92:$H$103,MATCH(J$41,'BP Quantità'!$C$92:$C$103,0),MATCH($A44,'BP Quantità'!$D$91:$H$91,0)),0)</f>
        <v>0</v>
      </c>
      <c r="K44" s="646" t="n">
        <f aca="false">IFERROR(INDEX('BP Quantità'!$D$92:$H$103,MATCH(K$41,'BP Quantità'!$C$92:$C$103,0),MATCH($A44,'BP Quantità'!$D$91:$H$91,0)),0)</f>
        <v>0</v>
      </c>
      <c r="L44" s="646" t="n">
        <f aca="false">IFERROR(INDEX('BP Quantità'!$D$92:$H$103,MATCH(L$41,'BP Quantità'!$C$92:$C$103,0),MATCH($A44,'BP Quantità'!$D$91:$H$91,0)),0)</f>
        <v>0</v>
      </c>
      <c r="M44" s="646" t="n">
        <f aca="false">IFERROR(INDEX('BP Quantità'!$D$92:$H$103,MATCH(M$41,'BP Quantità'!$C$92:$C$103,0),MATCH($A44,'BP Quantità'!$D$91:$H$91,0)),0)</f>
        <v>0</v>
      </c>
    </row>
    <row r="45" customFormat="false" ht="15" hidden="false" customHeight="false" outlineLevel="0" collapsed="false">
      <c r="A45" s="487" t="s">
        <v>415</v>
      </c>
      <c r="B45" s="646" t="n">
        <f aca="false">IFERROR(INDEX('BP Quantità'!$D$92:$H$103,MATCH(B$41,'BP Quantità'!$C$92:$C$103,0),MATCH($A45,'BP Quantità'!$D$91:$H$91,0)),0)</f>
        <v>0</v>
      </c>
      <c r="C45" s="646" t="n">
        <f aca="false">IFERROR(INDEX('BP Quantità'!$D$92:$H$103,MATCH(C$41,'BP Quantità'!$C$92:$C$103,0),MATCH($A45,'BP Quantità'!$D$91:$H$91,0)),0)</f>
        <v>0</v>
      </c>
      <c r="D45" s="646" t="n">
        <f aca="false">IFERROR(INDEX('BP Quantità'!$D$92:$H$103,MATCH(D$41,'BP Quantità'!$C$92:$C$103,0),MATCH($A45,'BP Quantità'!$D$91:$H$91,0)),0)</f>
        <v>0</v>
      </c>
      <c r="E45" s="646" t="n">
        <f aca="false">IFERROR(INDEX('BP Quantità'!$D$92:$H$103,MATCH(E$41,'BP Quantità'!$C$92:$C$103,0),MATCH($A45,'BP Quantità'!$D$91:$H$91,0)),0)</f>
        <v>0</v>
      </c>
      <c r="F45" s="646" t="n">
        <f aca="false">IFERROR(INDEX('BP Quantità'!$D$92:$H$103,MATCH(F$41,'BP Quantità'!$C$92:$C$103,0),MATCH($A45,'BP Quantità'!$D$91:$H$91,0)),0)</f>
        <v>0</v>
      </c>
      <c r="G45" s="646" t="n">
        <f aca="false">IFERROR(INDEX('BP Quantità'!$D$92:$H$103,MATCH(G$41,'BP Quantità'!$C$92:$C$103,0),MATCH($A45,'BP Quantità'!$D$91:$H$91,0)),0)</f>
        <v>0</v>
      </c>
      <c r="H45" s="646" t="n">
        <f aca="false">IFERROR(INDEX('BP Quantità'!$D$92:$H$103,MATCH(H$41,'BP Quantità'!$C$92:$C$103,0),MATCH($A45,'BP Quantità'!$D$91:$H$91,0)),0)</f>
        <v>0</v>
      </c>
      <c r="I45" s="646" t="n">
        <f aca="false">IFERROR(INDEX('BP Quantità'!$D$92:$H$103,MATCH(I$41,'BP Quantità'!$C$92:$C$103,0),MATCH($A45,'BP Quantità'!$D$91:$H$91,0)),0)</f>
        <v>0</v>
      </c>
      <c r="J45" s="646" t="n">
        <f aca="false">IFERROR(INDEX('BP Quantità'!$D$92:$H$103,MATCH(J$41,'BP Quantità'!$C$92:$C$103,0),MATCH($A45,'BP Quantità'!$D$91:$H$91,0)),0)</f>
        <v>0</v>
      </c>
      <c r="K45" s="646" t="n">
        <f aca="false">IFERROR(INDEX('BP Quantità'!$D$92:$H$103,MATCH(K$41,'BP Quantità'!$C$92:$C$103,0),MATCH($A45,'BP Quantità'!$D$91:$H$91,0)),0)</f>
        <v>0</v>
      </c>
      <c r="L45" s="646" t="n">
        <f aca="false">IFERROR(INDEX('BP Quantità'!$D$92:$H$103,MATCH(L$41,'BP Quantità'!$C$92:$C$103,0),MATCH($A45,'BP Quantità'!$D$91:$H$91,0)),0)</f>
        <v>0</v>
      </c>
      <c r="M45" s="646" t="n">
        <f aca="false">IFERROR(INDEX('BP Quantità'!$D$92:$H$103,MATCH(M$41,'BP Quantità'!$C$92:$C$103,0),MATCH($A45,'BP Quantità'!$D$91:$H$91,0)),0)</f>
        <v>0</v>
      </c>
    </row>
    <row r="46" customFormat="false" ht="15" hidden="false" customHeight="false" outlineLevel="0" collapsed="false">
      <c r="A46" s="487" t="s">
        <v>113</v>
      </c>
      <c r="B46" s="646" t="n">
        <f aca="false">IFERROR(INDEX('BP Quantità'!$D$92:$H$103,MATCH(B$41,'BP Quantità'!$C$92:$C$103,0),MATCH($A46,'BP Quantità'!$D$91:$H$91,0)),0)</f>
        <v>0</v>
      </c>
      <c r="C46" s="646" t="n">
        <f aca="false">IFERROR(INDEX('BP Quantità'!$D$92:$H$103,MATCH(C$41,'BP Quantità'!$C$92:$C$103,0),MATCH($A46,'BP Quantità'!$D$91:$H$91,0)),0)</f>
        <v>0</v>
      </c>
      <c r="D46" s="646" t="n">
        <f aca="false">IFERROR(INDEX('BP Quantità'!$D$92:$H$103,MATCH(D$41,'BP Quantità'!$C$92:$C$103,0),MATCH($A46,'BP Quantità'!$D$91:$H$91,0)),0)</f>
        <v>0</v>
      </c>
      <c r="E46" s="646" t="n">
        <f aca="false">IFERROR(INDEX('BP Quantità'!$D$92:$H$103,MATCH(E$41,'BP Quantità'!$C$92:$C$103,0),MATCH($A46,'BP Quantità'!$D$91:$H$91,0)),0)</f>
        <v>0</v>
      </c>
      <c r="F46" s="646" t="n">
        <f aca="false">IFERROR(INDEX('BP Quantità'!$D$92:$H$103,MATCH(F$41,'BP Quantità'!$C$92:$C$103,0),MATCH($A46,'BP Quantità'!$D$91:$H$91,0)),0)</f>
        <v>0</v>
      </c>
      <c r="G46" s="646" t="n">
        <f aca="false">IFERROR(INDEX('BP Quantità'!$D$92:$H$103,MATCH(G$41,'BP Quantità'!$C$92:$C$103,0),MATCH($A46,'BP Quantità'!$D$91:$H$91,0)),0)</f>
        <v>0</v>
      </c>
      <c r="H46" s="646" t="n">
        <f aca="false">IFERROR(INDEX('BP Quantità'!$D$92:$H$103,MATCH(H$41,'BP Quantità'!$C$92:$C$103,0),MATCH($A46,'BP Quantità'!$D$91:$H$91,0)),0)</f>
        <v>0</v>
      </c>
      <c r="I46" s="646" t="n">
        <f aca="false">IFERROR(INDEX('BP Quantità'!$D$92:$H$103,MATCH(I$41,'BP Quantità'!$C$92:$C$103,0),MATCH($A46,'BP Quantità'!$D$91:$H$91,0)),0)</f>
        <v>0</v>
      </c>
      <c r="J46" s="646" t="n">
        <f aca="false">IFERROR(INDEX('BP Quantità'!$D$92:$H$103,MATCH(J$41,'BP Quantità'!$C$92:$C$103,0),MATCH($A46,'BP Quantità'!$D$91:$H$91,0)),0)</f>
        <v>0</v>
      </c>
      <c r="K46" s="646" t="n">
        <f aca="false">IFERROR(INDEX('BP Quantità'!$D$92:$H$103,MATCH(K$41,'BP Quantità'!$C$92:$C$103,0),MATCH($A46,'BP Quantità'!$D$91:$H$91,0)),0)</f>
        <v>0</v>
      </c>
      <c r="L46" s="646" t="n">
        <f aca="false">IFERROR(INDEX('BP Quantità'!$D$92:$H$103,MATCH(L$41,'BP Quantità'!$C$92:$C$103,0),MATCH($A46,'BP Quantità'!$D$91:$H$91,0)),0)</f>
        <v>0</v>
      </c>
      <c r="M46" s="646" t="n">
        <f aca="false">IFERROR(INDEX('BP Quantità'!$D$92:$H$103,MATCH(M$41,'BP Quantità'!$C$92:$C$103,0),MATCH($A46,'BP Quantità'!$D$91:$H$91,0)),0)</f>
        <v>0</v>
      </c>
    </row>
    <row r="47" customFormat="false" ht="15" hidden="false" customHeight="false" outlineLevel="0" collapsed="false">
      <c r="A47" s="487" t="s">
        <v>423</v>
      </c>
      <c r="B47" s="646" t="n">
        <f aca="false">SUM(B42:B46)</f>
        <v>0</v>
      </c>
      <c r="C47" s="646" t="n">
        <f aca="false">SUM(C42:C46)</f>
        <v>0</v>
      </c>
      <c r="D47" s="646" t="n">
        <f aca="false">SUM(D42:D46)</f>
        <v>0</v>
      </c>
      <c r="E47" s="646" t="n">
        <f aca="false">SUM(E42:E46)</f>
        <v>0</v>
      </c>
      <c r="F47" s="646" t="n">
        <f aca="false">SUM(F42:F46)</f>
        <v>0</v>
      </c>
      <c r="G47" s="646" t="n">
        <f aca="false">SUM(G42:G46)</f>
        <v>0</v>
      </c>
      <c r="H47" s="646" t="n">
        <f aca="false">SUM(H42:H46)</f>
        <v>0</v>
      </c>
      <c r="I47" s="646" t="n">
        <f aca="false">SUM(I42:I46)</f>
        <v>0</v>
      </c>
      <c r="J47" s="646" t="n">
        <f aca="false">SUM(J42:J46)</f>
        <v>0</v>
      </c>
      <c r="K47" s="646" t="n">
        <f aca="false">SUM(K42:K46)</f>
        <v>0</v>
      </c>
      <c r="L47" s="646" t="n">
        <f aca="false">SUM(L42:L46)</f>
        <v>0</v>
      </c>
      <c r="M47" s="646" t="n">
        <f aca="false">SUM(M42:M46)</f>
        <v>0</v>
      </c>
    </row>
    <row r="50" customFormat="false" ht="15" hidden="false" customHeight="false" outlineLevel="0" collapsed="false">
      <c r="A50" s="647" t="s">
        <v>1030</v>
      </c>
      <c r="B50" s="647"/>
      <c r="C50" s="647"/>
      <c r="D50" s="647"/>
      <c r="E50" s="647"/>
      <c r="F50" s="647"/>
      <c r="G50" s="647"/>
      <c r="H50" s="647"/>
      <c r="I50" s="647"/>
      <c r="J50" s="647"/>
      <c r="K50" s="647"/>
      <c r="L50" s="647"/>
      <c r="M50" s="647"/>
    </row>
    <row r="51" customFormat="false" ht="15" hidden="false" customHeight="false" outlineLevel="0" collapsed="false">
      <c r="A51" s="648" t="s">
        <v>1027</v>
      </c>
      <c r="B51" s="649" t="n">
        <f aca="false">B41</f>
        <v>0</v>
      </c>
      <c r="C51" s="649" t="n">
        <f aca="false">C41</f>
        <v>0</v>
      </c>
      <c r="D51" s="649" t="n">
        <f aca="false">D41</f>
        <v>0</v>
      </c>
      <c r="E51" s="649" t="n">
        <f aca="false">E41</f>
        <v>0</v>
      </c>
      <c r="F51" s="649" t="n">
        <f aca="false">F41</f>
        <v>0</v>
      </c>
      <c r="G51" s="649" t="n">
        <f aca="false">G41</f>
        <v>0</v>
      </c>
      <c r="H51" s="649" t="n">
        <f aca="false">H41</f>
        <v>0</v>
      </c>
      <c r="I51" s="649" t="n">
        <f aca="false">I41</f>
        <v>0</v>
      </c>
      <c r="J51" s="649" t="n">
        <f aca="false">J41</f>
        <v>0</v>
      </c>
      <c r="K51" s="649" t="n">
        <f aca="false">K41</f>
        <v>0</v>
      </c>
      <c r="L51" s="649" t="n">
        <f aca="false">L41</f>
        <v>0</v>
      </c>
      <c r="M51" s="649" t="n">
        <f aca="false">M41</f>
        <v>0</v>
      </c>
    </row>
    <row r="52" customFormat="false" ht="15" hidden="false" customHeight="false" outlineLevel="0" collapsed="false">
      <c r="A52" s="487" t="s">
        <v>412</v>
      </c>
      <c r="B52" s="646" t="n">
        <f aca="false">IFERROR(INDEX('BP Quantità'!$D$109:$H$120,MATCH(B$51,'BP Quantità'!$C$109:$C$120,0),MATCH($A52,'BP Quantità'!$D$108:$H$108,0)),0)</f>
        <v>0</v>
      </c>
      <c r="C52" s="646" t="n">
        <f aca="false">IFERROR(INDEX('BP Quantità'!$D$109:$H$120,MATCH(C$51,'BP Quantità'!$C$109:$C$120,0),MATCH($A52,'BP Quantità'!$D$108:$H$108,0)),0)</f>
        <v>0</v>
      </c>
      <c r="D52" s="646" t="n">
        <f aca="false">IFERROR(INDEX('BP Quantità'!$D$109:$H$120,MATCH(D$51,'BP Quantità'!$C$109:$C$120,0),MATCH($A52,'BP Quantità'!$D$108:$H$108,0)),0)</f>
        <v>0</v>
      </c>
      <c r="E52" s="646" t="n">
        <f aca="false">IFERROR(INDEX('BP Quantità'!$D$109:$H$120,MATCH(E$51,'BP Quantità'!$C$109:$C$120,0),MATCH($A52,'BP Quantità'!$D$108:$H$108,0)),0)</f>
        <v>0</v>
      </c>
      <c r="F52" s="646" t="n">
        <f aca="false">IFERROR(INDEX('BP Quantità'!$D$109:$H$120,MATCH(F$51,'BP Quantità'!$C$109:$C$120,0),MATCH($A52,'BP Quantità'!$D$108:$H$108,0)),0)</f>
        <v>0</v>
      </c>
      <c r="G52" s="646" t="n">
        <f aca="false">IFERROR(INDEX('BP Quantità'!$D$109:$H$120,MATCH(G$51,'BP Quantità'!$C$109:$C$120,0),MATCH($A52,'BP Quantità'!$D$108:$H$108,0)),0)</f>
        <v>0</v>
      </c>
      <c r="H52" s="646" t="n">
        <f aca="false">IFERROR(INDEX('BP Quantità'!$D$109:$H$120,MATCH(H$51,'BP Quantità'!$C$109:$C$120,0),MATCH($A52,'BP Quantità'!$D$108:$H$108,0)),0)</f>
        <v>0</v>
      </c>
      <c r="I52" s="646" t="n">
        <f aca="false">IFERROR(INDEX('BP Quantità'!$D$109:$H$120,MATCH(I$51,'BP Quantità'!$C$109:$C$120,0),MATCH($A52,'BP Quantità'!$D$108:$H$108,0)),0)</f>
        <v>0</v>
      </c>
      <c r="J52" s="646" t="n">
        <f aca="false">IFERROR(INDEX('BP Quantità'!$D$109:$H$120,MATCH(J$51,'BP Quantità'!$C$109:$C$120,0),MATCH($A52,'BP Quantità'!$D$108:$H$108,0)),0)</f>
        <v>0</v>
      </c>
      <c r="K52" s="646" t="n">
        <f aca="false">IFERROR(INDEX('BP Quantità'!$D$109:$H$120,MATCH(K$51,'BP Quantità'!$C$109:$C$120,0),MATCH($A52,'BP Quantità'!$D$108:$H$108,0)),0)</f>
        <v>0</v>
      </c>
      <c r="L52" s="646" t="n">
        <f aca="false">IFERROR(INDEX('BP Quantità'!$D$109:$H$120,MATCH(L$51,'BP Quantità'!$C$109:$C$120,0),MATCH($A52,'BP Quantità'!$D$108:$H$108,0)),0)</f>
        <v>0</v>
      </c>
      <c r="M52" s="646" t="n">
        <f aca="false">IFERROR(INDEX('BP Quantità'!$D$109:$H$120,MATCH(M$51,'BP Quantità'!$C$109:$C$120,0),MATCH($A52,'BP Quantità'!$D$108:$H$108,0)),0)</f>
        <v>0</v>
      </c>
    </row>
    <row r="53" customFormat="false" ht="15" hidden="false" customHeight="false" outlineLevel="0" collapsed="false">
      <c r="A53" s="487" t="s">
        <v>413</v>
      </c>
      <c r="B53" s="646" t="n">
        <f aca="false">IFERROR(INDEX('BP Quantità'!$D$109:$H$120,MATCH(B$51,'BP Quantità'!$C$109:$C$120,0),MATCH($A53,'BP Quantità'!$D$108:$H$108,0)),0)</f>
        <v>0</v>
      </c>
      <c r="C53" s="646" t="n">
        <f aca="false">IFERROR(INDEX('BP Quantità'!$D$109:$H$120,MATCH(C$51,'BP Quantità'!$C$109:$C$120,0),MATCH($A53,'BP Quantità'!$D$108:$H$108,0)),0)</f>
        <v>0</v>
      </c>
      <c r="D53" s="646" t="n">
        <f aca="false">IFERROR(INDEX('BP Quantità'!$D$109:$H$120,MATCH(D$51,'BP Quantità'!$C$109:$C$120,0),MATCH($A53,'BP Quantità'!$D$108:$H$108,0)),0)</f>
        <v>0</v>
      </c>
      <c r="E53" s="646" t="n">
        <f aca="false">IFERROR(INDEX('BP Quantità'!$D$109:$H$120,MATCH(E$51,'BP Quantità'!$C$109:$C$120,0),MATCH($A53,'BP Quantità'!$D$108:$H$108,0)),0)</f>
        <v>0</v>
      </c>
      <c r="F53" s="646" t="n">
        <f aca="false">IFERROR(INDEX('BP Quantità'!$D$109:$H$120,MATCH(F$51,'BP Quantità'!$C$109:$C$120,0),MATCH($A53,'BP Quantità'!$D$108:$H$108,0)),0)</f>
        <v>0</v>
      </c>
      <c r="G53" s="646" t="n">
        <f aca="false">IFERROR(INDEX('BP Quantità'!$D$109:$H$120,MATCH(G$51,'BP Quantità'!$C$109:$C$120,0),MATCH($A53,'BP Quantità'!$D$108:$H$108,0)),0)</f>
        <v>0</v>
      </c>
      <c r="H53" s="646" t="n">
        <f aca="false">IFERROR(INDEX('BP Quantità'!$D$109:$H$120,MATCH(H$51,'BP Quantità'!$C$109:$C$120,0),MATCH($A53,'BP Quantità'!$D$108:$H$108,0)),0)</f>
        <v>0</v>
      </c>
      <c r="I53" s="646" t="n">
        <f aca="false">IFERROR(INDEX('BP Quantità'!$D$109:$H$120,MATCH(I$51,'BP Quantità'!$C$109:$C$120,0),MATCH($A53,'BP Quantità'!$D$108:$H$108,0)),0)</f>
        <v>0</v>
      </c>
      <c r="J53" s="646" t="n">
        <f aca="false">IFERROR(INDEX('BP Quantità'!$D$109:$H$120,MATCH(J$51,'BP Quantità'!$C$109:$C$120,0),MATCH($A53,'BP Quantità'!$D$108:$H$108,0)),0)</f>
        <v>0</v>
      </c>
      <c r="K53" s="646" t="n">
        <f aca="false">IFERROR(INDEX('BP Quantità'!$D$109:$H$120,MATCH(K$51,'BP Quantità'!$C$109:$C$120,0),MATCH($A53,'BP Quantità'!$D$108:$H$108,0)),0)</f>
        <v>0</v>
      </c>
      <c r="L53" s="646" t="n">
        <f aca="false">IFERROR(INDEX('BP Quantità'!$D$109:$H$120,MATCH(L$51,'BP Quantità'!$C$109:$C$120,0),MATCH($A53,'BP Quantità'!$D$108:$H$108,0)),0)</f>
        <v>0</v>
      </c>
      <c r="M53" s="646" t="n">
        <f aca="false">IFERROR(INDEX('BP Quantità'!$D$109:$H$120,MATCH(M$51,'BP Quantità'!$C$109:$C$120,0),MATCH($A53,'BP Quantità'!$D$108:$H$108,0)),0)</f>
        <v>0</v>
      </c>
    </row>
    <row r="54" customFormat="false" ht="15" hidden="false" customHeight="false" outlineLevel="0" collapsed="false">
      <c r="A54" s="487" t="s">
        <v>414</v>
      </c>
      <c r="B54" s="646" t="n">
        <f aca="false">IFERROR(INDEX('BP Quantità'!$D$109:$H$120,MATCH(B$51,'BP Quantità'!$C$109:$C$120,0),MATCH($A54,'BP Quantità'!$D$108:$H$108,0)),0)</f>
        <v>0</v>
      </c>
      <c r="C54" s="646" t="n">
        <f aca="false">IFERROR(INDEX('BP Quantità'!$D$109:$H$120,MATCH(C$51,'BP Quantità'!$C$109:$C$120,0),MATCH($A54,'BP Quantità'!$D$108:$H$108,0)),0)</f>
        <v>0</v>
      </c>
      <c r="D54" s="646" t="n">
        <f aca="false">IFERROR(INDEX('BP Quantità'!$D$109:$H$120,MATCH(D$51,'BP Quantità'!$C$109:$C$120,0),MATCH($A54,'BP Quantità'!$D$108:$H$108,0)),0)</f>
        <v>0</v>
      </c>
      <c r="E54" s="646" t="n">
        <f aca="false">IFERROR(INDEX('BP Quantità'!$D$109:$H$120,MATCH(E$51,'BP Quantità'!$C$109:$C$120,0),MATCH($A54,'BP Quantità'!$D$108:$H$108,0)),0)</f>
        <v>0</v>
      </c>
      <c r="F54" s="646" t="n">
        <f aca="false">IFERROR(INDEX('BP Quantità'!$D$109:$H$120,MATCH(F$51,'BP Quantità'!$C$109:$C$120,0),MATCH($A54,'BP Quantità'!$D$108:$H$108,0)),0)</f>
        <v>0</v>
      </c>
      <c r="G54" s="646" t="n">
        <f aca="false">IFERROR(INDEX('BP Quantità'!$D$109:$H$120,MATCH(G$51,'BP Quantità'!$C$109:$C$120,0),MATCH($A54,'BP Quantità'!$D$108:$H$108,0)),0)</f>
        <v>0</v>
      </c>
      <c r="H54" s="646" t="n">
        <f aca="false">IFERROR(INDEX('BP Quantità'!$D$109:$H$120,MATCH(H$51,'BP Quantità'!$C$109:$C$120,0),MATCH($A54,'BP Quantità'!$D$108:$H$108,0)),0)</f>
        <v>0</v>
      </c>
      <c r="I54" s="646" t="n">
        <f aca="false">IFERROR(INDEX('BP Quantità'!$D$109:$H$120,MATCH(I$51,'BP Quantità'!$C$109:$C$120,0),MATCH($A54,'BP Quantità'!$D$108:$H$108,0)),0)</f>
        <v>0</v>
      </c>
      <c r="J54" s="646" t="n">
        <f aca="false">IFERROR(INDEX('BP Quantità'!$D$109:$H$120,MATCH(J$51,'BP Quantità'!$C$109:$C$120,0),MATCH($A54,'BP Quantità'!$D$108:$H$108,0)),0)</f>
        <v>0</v>
      </c>
      <c r="K54" s="646" t="n">
        <f aca="false">IFERROR(INDEX('BP Quantità'!$D$109:$H$120,MATCH(K$51,'BP Quantità'!$C$109:$C$120,0),MATCH($A54,'BP Quantità'!$D$108:$H$108,0)),0)</f>
        <v>0</v>
      </c>
      <c r="L54" s="646" t="n">
        <f aca="false">IFERROR(INDEX('BP Quantità'!$D$109:$H$120,MATCH(L$51,'BP Quantità'!$C$109:$C$120,0),MATCH($A54,'BP Quantità'!$D$108:$H$108,0)),0)</f>
        <v>0</v>
      </c>
      <c r="M54" s="646" t="n">
        <f aca="false">IFERROR(INDEX('BP Quantità'!$D$109:$H$120,MATCH(M$51,'BP Quantità'!$C$109:$C$120,0),MATCH($A54,'BP Quantità'!$D$108:$H$108,0)),0)</f>
        <v>0</v>
      </c>
    </row>
    <row r="55" customFormat="false" ht="15" hidden="false" customHeight="false" outlineLevel="0" collapsed="false">
      <c r="A55" s="487" t="s">
        <v>415</v>
      </c>
      <c r="B55" s="646" t="n">
        <f aca="false">IFERROR(INDEX('BP Quantità'!$D$109:$H$120,MATCH(B$51,'BP Quantità'!$C$109:$C$120,0),MATCH($A55,'BP Quantità'!$D$108:$H$108,0)),0)</f>
        <v>0</v>
      </c>
      <c r="C55" s="646" t="n">
        <f aca="false">IFERROR(INDEX('BP Quantità'!$D$109:$H$120,MATCH(C$51,'BP Quantità'!$C$109:$C$120,0),MATCH($A55,'BP Quantità'!$D$108:$H$108,0)),0)</f>
        <v>0</v>
      </c>
      <c r="D55" s="646" t="n">
        <f aca="false">IFERROR(INDEX('BP Quantità'!$D$109:$H$120,MATCH(D$51,'BP Quantità'!$C$109:$C$120,0),MATCH($A55,'BP Quantità'!$D$108:$H$108,0)),0)</f>
        <v>0</v>
      </c>
      <c r="E55" s="646" t="n">
        <f aca="false">IFERROR(INDEX('BP Quantità'!$D$109:$H$120,MATCH(E$51,'BP Quantità'!$C$109:$C$120,0),MATCH($A55,'BP Quantità'!$D$108:$H$108,0)),0)</f>
        <v>0</v>
      </c>
      <c r="F55" s="646" t="n">
        <f aca="false">IFERROR(INDEX('BP Quantità'!$D$109:$H$120,MATCH(F$51,'BP Quantità'!$C$109:$C$120,0),MATCH($A55,'BP Quantità'!$D$108:$H$108,0)),0)</f>
        <v>0</v>
      </c>
      <c r="G55" s="646" t="n">
        <f aca="false">IFERROR(INDEX('BP Quantità'!$D$109:$H$120,MATCH(G$51,'BP Quantità'!$C$109:$C$120,0),MATCH($A55,'BP Quantità'!$D$108:$H$108,0)),0)</f>
        <v>0</v>
      </c>
      <c r="H55" s="646" t="n">
        <f aca="false">IFERROR(INDEX('BP Quantità'!$D$109:$H$120,MATCH(H$51,'BP Quantità'!$C$109:$C$120,0),MATCH($A55,'BP Quantità'!$D$108:$H$108,0)),0)</f>
        <v>0</v>
      </c>
      <c r="I55" s="646" t="n">
        <f aca="false">IFERROR(INDEX('BP Quantità'!$D$109:$H$120,MATCH(I$51,'BP Quantità'!$C$109:$C$120,0),MATCH($A55,'BP Quantità'!$D$108:$H$108,0)),0)</f>
        <v>0</v>
      </c>
      <c r="J55" s="646" t="n">
        <f aca="false">IFERROR(INDEX('BP Quantità'!$D$109:$H$120,MATCH(J$51,'BP Quantità'!$C$109:$C$120,0),MATCH($A55,'BP Quantità'!$D$108:$H$108,0)),0)</f>
        <v>0</v>
      </c>
      <c r="K55" s="646" t="n">
        <f aca="false">IFERROR(INDEX('BP Quantità'!$D$109:$H$120,MATCH(K$51,'BP Quantità'!$C$109:$C$120,0),MATCH($A55,'BP Quantità'!$D$108:$H$108,0)),0)</f>
        <v>0</v>
      </c>
      <c r="L55" s="646" t="n">
        <f aca="false">IFERROR(INDEX('BP Quantità'!$D$109:$H$120,MATCH(L$51,'BP Quantità'!$C$109:$C$120,0),MATCH($A55,'BP Quantità'!$D$108:$H$108,0)),0)</f>
        <v>0</v>
      </c>
      <c r="M55" s="646" t="n">
        <f aca="false">IFERROR(INDEX('BP Quantità'!$D$109:$H$120,MATCH(M$51,'BP Quantità'!$C$109:$C$120,0),MATCH($A55,'BP Quantità'!$D$108:$H$108,0)),0)</f>
        <v>0</v>
      </c>
    </row>
    <row r="56" customFormat="false" ht="15" hidden="false" customHeight="false" outlineLevel="0" collapsed="false">
      <c r="A56" s="487" t="s">
        <v>113</v>
      </c>
      <c r="B56" s="646" t="n">
        <f aca="false">IFERROR(INDEX('BP Quantità'!$D$109:$H$120,MATCH(B$51,'BP Quantità'!$C$109:$C$120,0),MATCH($A56,'BP Quantità'!$D$108:$H$108,0)),0)</f>
        <v>0</v>
      </c>
      <c r="C56" s="646" t="n">
        <f aca="false">IFERROR(INDEX('BP Quantità'!$D$109:$H$120,MATCH(C$51,'BP Quantità'!$C$109:$C$120,0),MATCH($A56,'BP Quantità'!$D$108:$H$108,0)),0)</f>
        <v>0</v>
      </c>
      <c r="D56" s="646" t="n">
        <f aca="false">IFERROR(INDEX('BP Quantità'!$D$109:$H$120,MATCH(D$51,'BP Quantità'!$C$109:$C$120,0),MATCH($A56,'BP Quantità'!$D$108:$H$108,0)),0)</f>
        <v>0</v>
      </c>
      <c r="E56" s="646" t="n">
        <f aca="false">IFERROR(INDEX('BP Quantità'!$D$109:$H$120,MATCH(E$51,'BP Quantità'!$C$109:$C$120,0),MATCH($A56,'BP Quantità'!$D$108:$H$108,0)),0)</f>
        <v>0</v>
      </c>
      <c r="F56" s="646" t="n">
        <f aca="false">IFERROR(INDEX('BP Quantità'!$D$109:$H$120,MATCH(F$51,'BP Quantità'!$C$109:$C$120,0),MATCH($A56,'BP Quantità'!$D$108:$H$108,0)),0)</f>
        <v>0</v>
      </c>
      <c r="G56" s="646" t="n">
        <f aca="false">IFERROR(INDEX('BP Quantità'!$D$109:$H$120,MATCH(G$51,'BP Quantità'!$C$109:$C$120,0),MATCH($A56,'BP Quantità'!$D$108:$H$108,0)),0)</f>
        <v>0</v>
      </c>
      <c r="H56" s="646" t="n">
        <f aca="false">IFERROR(INDEX('BP Quantità'!$D$109:$H$120,MATCH(H$51,'BP Quantità'!$C$109:$C$120,0),MATCH($A56,'BP Quantità'!$D$108:$H$108,0)),0)</f>
        <v>0</v>
      </c>
      <c r="I56" s="646" t="n">
        <f aca="false">IFERROR(INDEX('BP Quantità'!$D$109:$H$120,MATCH(I$51,'BP Quantità'!$C$109:$C$120,0),MATCH($A56,'BP Quantità'!$D$108:$H$108,0)),0)</f>
        <v>0</v>
      </c>
      <c r="J56" s="646" t="n">
        <f aca="false">IFERROR(INDEX('BP Quantità'!$D$109:$H$120,MATCH(J$51,'BP Quantità'!$C$109:$C$120,0),MATCH($A56,'BP Quantità'!$D$108:$H$108,0)),0)</f>
        <v>0</v>
      </c>
      <c r="K56" s="646" t="n">
        <f aca="false">IFERROR(INDEX('BP Quantità'!$D$109:$H$120,MATCH(K$51,'BP Quantità'!$C$109:$C$120,0),MATCH($A56,'BP Quantità'!$D$108:$H$108,0)),0)</f>
        <v>0</v>
      </c>
      <c r="L56" s="646" t="n">
        <f aca="false">IFERROR(INDEX('BP Quantità'!$D$109:$H$120,MATCH(L$51,'BP Quantità'!$C$109:$C$120,0),MATCH($A56,'BP Quantità'!$D$108:$H$108,0)),0)</f>
        <v>0</v>
      </c>
      <c r="M56" s="646" t="n">
        <f aca="false">IFERROR(INDEX('BP Quantità'!$D$109:$H$120,MATCH(M$51,'BP Quantità'!$C$109:$C$120,0),MATCH($A56,'BP Quantità'!$D$108:$H$108,0)),0)</f>
        <v>0</v>
      </c>
    </row>
    <row r="57" customFormat="false" ht="15" hidden="false" customHeight="false" outlineLevel="0" collapsed="false">
      <c r="A57" s="487" t="s">
        <v>423</v>
      </c>
      <c r="B57" s="646" t="n">
        <f aca="false">SUM(B52:B56)</f>
        <v>0</v>
      </c>
      <c r="C57" s="646" t="n">
        <f aca="false">SUM(C52:C56)</f>
        <v>0</v>
      </c>
      <c r="D57" s="646" t="n">
        <f aca="false">SUM(D52:D56)</f>
        <v>0</v>
      </c>
      <c r="E57" s="646" t="n">
        <f aca="false">SUM(E52:E56)</f>
        <v>0</v>
      </c>
      <c r="F57" s="646" t="n">
        <f aca="false">SUM(F52:F56)</f>
        <v>0</v>
      </c>
      <c r="G57" s="646" t="n">
        <f aca="false">SUM(G52:G56)</f>
        <v>0</v>
      </c>
      <c r="H57" s="646" t="n">
        <f aca="false">SUM(H52:H56)</f>
        <v>0</v>
      </c>
      <c r="I57" s="646" t="n">
        <f aca="false">SUM(I52:I56)</f>
        <v>0</v>
      </c>
      <c r="J57" s="646" t="n">
        <f aca="false">SUM(J52:J56)</f>
        <v>0</v>
      </c>
      <c r="K57" s="646" t="n">
        <f aca="false">SUM(K52:K56)</f>
        <v>0</v>
      </c>
      <c r="L57" s="646" t="n">
        <f aca="false">SUM(L52:L56)</f>
        <v>0</v>
      </c>
      <c r="M57" s="646" t="n">
        <f aca="false">SUM(M52:M56)</f>
        <v>0</v>
      </c>
    </row>
    <row r="60" customFormat="false" ht="15" hidden="false" customHeight="false" outlineLevel="0" collapsed="false">
      <c r="A60" s="647" t="s">
        <v>1031</v>
      </c>
      <c r="B60" s="647"/>
      <c r="C60" s="647"/>
      <c r="D60" s="647"/>
      <c r="E60" s="647"/>
      <c r="F60" s="647"/>
      <c r="G60" s="647"/>
      <c r="H60" s="647"/>
      <c r="I60" s="647"/>
      <c r="J60" s="647"/>
      <c r="K60" s="647"/>
      <c r="L60" s="647"/>
      <c r="M60" s="647"/>
    </row>
    <row r="61" customFormat="false" ht="15" hidden="false" customHeight="false" outlineLevel="0" collapsed="false">
      <c r="A61" s="648" t="s">
        <v>1027</v>
      </c>
      <c r="B61" s="649" t="n">
        <f aca="false">B51</f>
        <v>0</v>
      </c>
      <c r="C61" s="649" t="n">
        <f aca="false">C51</f>
        <v>0</v>
      </c>
      <c r="D61" s="649" t="n">
        <f aca="false">D51</f>
        <v>0</v>
      </c>
      <c r="E61" s="649" t="n">
        <f aca="false">E51</f>
        <v>0</v>
      </c>
      <c r="F61" s="649" t="n">
        <f aca="false">F51</f>
        <v>0</v>
      </c>
      <c r="G61" s="649" t="n">
        <f aca="false">G51</f>
        <v>0</v>
      </c>
      <c r="H61" s="649" t="n">
        <f aca="false">H51</f>
        <v>0</v>
      </c>
      <c r="I61" s="649" t="n">
        <f aca="false">I51</f>
        <v>0</v>
      </c>
      <c r="J61" s="649" t="n">
        <f aca="false">J51</f>
        <v>0</v>
      </c>
      <c r="K61" s="649" t="n">
        <f aca="false">K51</f>
        <v>0</v>
      </c>
      <c r="L61" s="649" t="n">
        <f aca="false">L51</f>
        <v>0</v>
      </c>
      <c r="M61" s="649" t="n">
        <f aca="false">M51</f>
        <v>0</v>
      </c>
    </row>
    <row r="62" customFormat="false" ht="15" hidden="false" customHeight="false" outlineLevel="0" collapsed="false">
      <c r="A62" s="487" t="s">
        <v>412</v>
      </c>
      <c r="B62" s="646" t="n">
        <f aca="false">IFERROR(INDEX('BP Quantità'!$D$126:$H$137,MATCH(B$61,'BP Quantità'!$C$126:$C$137,0),MATCH($A62,'BP Quantità'!$D$125:$H$125,0)),0)</f>
        <v>0</v>
      </c>
      <c r="C62" s="646" t="n">
        <f aca="false">IFERROR(INDEX('BP Quantità'!$D$126:$H$137,MATCH(C$61,'BP Quantità'!$C$126:$C$137,0),MATCH($A62,'BP Quantità'!$D$125:$H$125,0)),0)</f>
        <v>0</v>
      </c>
      <c r="D62" s="646" t="n">
        <f aca="false">IFERROR(INDEX('BP Quantità'!$D$126:$H$137,MATCH(D$61,'BP Quantità'!$C$126:$C$137,0),MATCH($A62,'BP Quantità'!$D$125:$H$125,0)),0)</f>
        <v>0</v>
      </c>
      <c r="E62" s="646" t="n">
        <f aca="false">IFERROR(INDEX('BP Quantità'!$D$126:$H$137,MATCH(E$61,'BP Quantità'!$C$126:$C$137,0),MATCH($A62,'BP Quantità'!$D$125:$H$125,0)),0)</f>
        <v>0</v>
      </c>
      <c r="F62" s="646" t="n">
        <f aca="false">IFERROR(INDEX('BP Quantità'!$D$126:$H$137,MATCH(F$61,'BP Quantità'!$C$126:$C$137,0),MATCH($A62,'BP Quantità'!$D$125:$H$125,0)),0)</f>
        <v>0</v>
      </c>
      <c r="G62" s="646" t="n">
        <f aca="false">IFERROR(INDEX('BP Quantità'!$D$126:$H$137,MATCH(G$61,'BP Quantità'!$C$126:$C$137,0),MATCH($A62,'BP Quantità'!$D$125:$H$125,0)),0)</f>
        <v>0</v>
      </c>
      <c r="H62" s="646" t="n">
        <f aca="false">IFERROR(INDEX('BP Quantità'!$D$126:$H$137,MATCH(H$61,'BP Quantità'!$C$126:$C$137,0),MATCH($A62,'BP Quantità'!$D$125:$H$125,0)),0)</f>
        <v>0</v>
      </c>
      <c r="I62" s="646" t="n">
        <f aca="false">IFERROR(INDEX('BP Quantità'!$D$126:$H$137,MATCH(I$61,'BP Quantità'!$C$126:$C$137,0),MATCH($A62,'BP Quantità'!$D$125:$H$125,0)),0)</f>
        <v>0</v>
      </c>
      <c r="J62" s="646" t="n">
        <f aca="false">IFERROR(INDEX('BP Quantità'!$D$126:$H$137,MATCH(J$61,'BP Quantità'!$C$126:$C$137,0),MATCH($A62,'BP Quantità'!$D$125:$H$125,0)),0)</f>
        <v>0</v>
      </c>
      <c r="K62" s="646" t="n">
        <f aca="false">IFERROR(INDEX('BP Quantità'!$D$126:$H$137,MATCH(K$61,'BP Quantità'!$C$126:$C$137,0),MATCH($A62,'BP Quantità'!$D$125:$H$125,0)),0)</f>
        <v>0</v>
      </c>
      <c r="L62" s="646" t="n">
        <f aca="false">IFERROR(INDEX('BP Quantità'!$D$126:$H$137,MATCH(L$61,'BP Quantità'!$C$126:$C$137,0),MATCH($A62,'BP Quantità'!$D$125:$H$125,0)),0)</f>
        <v>0</v>
      </c>
      <c r="M62" s="646" t="n">
        <f aca="false">IFERROR(INDEX('BP Quantità'!$D$126:$H$137,MATCH(M$61,'BP Quantità'!$C$126:$C$137,0),MATCH($A62,'BP Quantità'!$D$125:$H$125,0)),0)</f>
        <v>0</v>
      </c>
    </row>
    <row r="63" customFormat="false" ht="15" hidden="false" customHeight="false" outlineLevel="0" collapsed="false">
      <c r="A63" s="487" t="s">
        <v>413</v>
      </c>
      <c r="B63" s="646" t="n">
        <f aca="false">IFERROR(INDEX('BP Quantità'!$D$126:$H$137,MATCH(B$61,'BP Quantità'!$C$126:$C$137,0),MATCH($A63,'BP Quantità'!$D$125:$H$125,0)),0)</f>
        <v>0</v>
      </c>
      <c r="C63" s="646" t="n">
        <f aca="false">IFERROR(INDEX('BP Quantità'!$D$126:$H$137,MATCH(C$61,'BP Quantità'!$C$126:$C$137,0),MATCH($A63,'BP Quantità'!$D$125:$H$125,0)),0)</f>
        <v>0</v>
      </c>
      <c r="D63" s="646" t="n">
        <f aca="false">IFERROR(INDEX('BP Quantità'!$D$126:$H$137,MATCH(D$61,'BP Quantità'!$C$126:$C$137,0),MATCH($A63,'BP Quantità'!$D$125:$H$125,0)),0)</f>
        <v>0</v>
      </c>
      <c r="E63" s="646" t="n">
        <f aca="false">IFERROR(INDEX('BP Quantità'!$D$126:$H$137,MATCH(E$61,'BP Quantità'!$C$126:$C$137,0),MATCH($A63,'BP Quantità'!$D$125:$H$125,0)),0)</f>
        <v>0</v>
      </c>
      <c r="F63" s="646" t="n">
        <f aca="false">IFERROR(INDEX('BP Quantità'!$D$126:$H$137,MATCH(F$61,'BP Quantità'!$C$126:$C$137,0),MATCH($A63,'BP Quantità'!$D$125:$H$125,0)),0)</f>
        <v>0</v>
      </c>
      <c r="G63" s="646" t="n">
        <f aca="false">IFERROR(INDEX('BP Quantità'!$D$126:$H$137,MATCH(G$61,'BP Quantità'!$C$126:$C$137,0),MATCH($A63,'BP Quantità'!$D$125:$H$125,0)),0)</f>
        <v>0</v>
      </c>
      <c r="H63" s="646" t="n">
        <f aca="false">IFERROR(INDEX('BP Quantità'!$D$126:$H$137,MATCH(H$61,'BP Quantità'!$C$126:$C$137,0),MATCH($A63,'BP Quantità'!$D$125:$H$125,0)),0)</f>
        <v>0</v>
      </c>
      <c r="I63" s="646" t="n">
        <f aca="false">IFERROR(INDEX('BP Quantità'!$D$126:$H$137,MATCH(I$61,'BP Quantità'!$C$126:$C$137,0),MATCH($A63,'BP Quantità'!$D$125:$H$125,0)),0)</f>
        <v>0</v>
      </c>
      <c r="J63" s="646" t="n">
        <f aca="false">IFERROR(INDEX('BP Quantità'!$D$126:$H$137,MATCH(J$61,'BP Quantità'!$C$126:$C$137,0),MATCH($A63,'BP Quantità'!$D$125:$H$125,0)),0)</f>
        <v>0</v>
      </c>
      <c r="K63" s="646" t="n">
        <f aca="false">IFERROR(INDEX('BP Quantità'!$D$126:$H$137,MATCH(K$61,'BP Quantità'!$C$126:$C$137,0),MATCH($A63,'BP Quantità'!$D$125:$H$125,0)),0)</f>
        <v>0</v>
      </c>
      <c r="L63" s="646" t="n">
        <f aca="false">IFERROR(INDEX('BP Quantità'!$D$126:$H$137,MATCH(L$61,'BP Quantità'!$C$126:$C$137,0),MATCH($A63,'BP Quantità'!$D$125:$H$125,0)),0)</f>
        <v>0</v>
      </c>
      <c r="M63" s="646" t="n">
        <f aca="false">IFERROR(INDEX('BP Quantità'!$D$126:$H$137,MATCH(M$61,'BP Quantità'!$C$126:$C$137,0),MATCH($A63,'BP Quantità'!$D$125:$H$125,0)),0)</f>
        <v>0</v>
      </c>
    </row>
    <row r="64" customFormat="false" ht="15" hidden="false" customHeight="false" outlineLevel="0" collapsed="false">
      <c r="A64" s="487" t="s">
        <v>414</v>
      </c>
      <c r="B64" s="646" t="n">
        <f aca="false">IFERROR(INDEX('BP Quantità'!$D$126:$H$137,MATCH(B$61,'BP Quantità'!$C$126:$C$137,0),MATCH($A64,'BP Quantità'!$D$125:$H$125,0)),0)</f>
        <v>0</v>
      </c>
      <c r="C64" s="646" t="n">
        <f aca="false">IFERROR(INDEX('BP Quantità'!$D$126:$H$137,MATCH(C$61,'BP Quantità'!$C$126:$C$137,0),MATCH($A64,'BP Quantità'!$D$125:$H$125,0)),0)</f>
        <v>0</v>
      </c>
      <c r="D64" s="646" t="n">
        <f aca="false">IFERROR(INDEX('BP Quantità'!$D$126:$H$137,MATCH(D$61,'BP Quantità'!$C$126:$C$137,0),MATCH($A64,'BP Quantità'!$D$125:$H$125,0)),0)</f>
        <v>0</v>
      </c>
      <c r="E64" s="646" t="n">
        <f aca="false">IFERROR(INDEX('BP Quantità'!$D$126:$H$137,MATCH(E$61,'BP Quantità'!$C$126:$C$137,0),MATCH($A64,'BP Quantità'!$D$125:$H$125,0)),0)</f>
        <v>0</v>
      </c>
      <c r="F64" s="646" t="n">
        <f aca="false">IFERROR(INDEX('BP Quantità'!$D$126:$H$137,MATCH(F$61,'BP Quantità'!$C$126:$C$137,0),MATCH($A64,'BP Quantità'!$D$125:$H$125,0)),0)</f>
        <v>0</v>
      </c>
      <c r="G64" s="646" t="n">
        <f aca="false">IFERROR(INDEX('BP Quantità'!$D$126:$H$137,MATCH(G$61,'BP Quantità'!$C$126:$C$137,0),MATCH($A64,'BP Quantità'!$D$125:$H$125,0)),0)</f>
        <v>0</v>
      </c>
      <c r="H64" s="646" t="n">
        <f aca="false">IFERROR(INDEX('BP Quantità'!$D$126:$H$137,MATCH(H$61,'BP Quantità'!$C$126:$C$137,0),MATCH($A64,'BP Quantità'!$D$125:$H$125,0)),0)</f>
        <v>0</v>
      </c>
      <c r="I64" s="646" t="n">
        <f aca="false">IFERROR(INDEX('BP Quantità'!$D$126:$H$137,MATCH(I$61,'BP Quantità'!$C$126:$C$137,0),MATCH($A64,'BP Quantità'!$D$125:$H$125,0)),0)</f>
        <v>0</v>
      </c>
      <c r="J64" s="646" t="n">
        <f aca="false">IFERROR(INDEX('BP Quantità'!$D$126:$H$137,MATCH(J$61,'BP Quantità'!$C$126:$C$137,0),MATCH($A64,'BP Quantità'!$D$125:$H$125,0)),0)</f>
        <v>0</v>
      </c>
      <c r="K64" s="646" t="n">
        <f aca="false">IFERROR(INDEX('BP Quantità'!$D$126:$H$137,MATCH(K$61,'BP Quantità'!$C$126:$C$137,0),MATCH($A64,'BP Quantità'!$D$125:$H$125,0)),0)</f>
        <v>0</v>
      </c>
      <c r="L64" s="646" t="n">
        <f aca="false">IFERROR(INDEX('BP Quantità'!$D$126:$H$137,MATCH(L$61,'BP Quantità'!$C$126:$C$137,0),MATCH($A64,'BP Quantità'!$D$125:$H$125,0)),0)</f>
        <v>0</v>
      </c>
      <c r="M64" s="646" t="n">
        <f aca="false">IFERROR(INDEX('BP Quantità'!$D$126:$H$137,MATCH(M$61,'BP Quantità'!$C$126:$C$137,0),MATCH($A64,'BP Quantità'!$D$125:$H$125,0)),0)</f>
        <v>0</v>
      </c>
    </row>
    <row r="65" customFormat="false" ht="15" hidden="false" customHeight="false" outlineLevel="0" collapsed="false">
      <c r="A65" s="487" t="s">
        <v>415</v>
      </c>
      <c r="B65" s="646" t="n">
        <f aca="false">IFERROR(INDEX('BP Quantità'!$D$126:$H$137,MATCH(B$61,'BP Quantità'!$C$126:$C$137,0),MATCH($A65,'BP Quantità'!$D$125:$H$125,0)),0)</f>
        <v>0</v>
      </c>
      <c r="C65" s="646" t="n">
        <f aca="false">IFERROR(INDEX('BP Quantità'!$D$126:$H$137,MATCH(C$61,'BP Quantità'!$C$126:$C$137,0),MATCH($A65,'BP Quantità'!$D$125:$H$125,0)),0)</f>
        <v>0</v>
      </c>
      <c r="D65" s="646" t="n">
        <f aca="false">IFERROR(INDEX('BP Quantità'!$D$126:$H$137,MATCH(D$61,'BP Quantità'!$C$126:$C$137,0),MATCH($A65,'BP Quantità'!$D$125:$H$125,0)),0)</f>
        <v>0</v>
      </c>
      <c r="E65" s="646" t="n">
        <f aca="false">IFERROR(INDEX('BP Quantità'!$D$126:$H$137,MATCH(E$61,'BP Quantità'!$C$126:$C$137,0),MATCH($A65,'BP Quantità'!$D$125:$H$125,0)),0)</f>
        <v>0</v>
      </c>
      <c r="F65" s="646" t="n">
        <f aca="false">IFERROR(INDEX('BP Quantità'!$D$126:$H$137,MATCH(F$61,'BP Quantità'!$C$126:$C$137,0),MATCH($A65,'BP Quantità'!$D$125:$H$125,0)),0)</f>
        <v>0</v>
      </c>
      <c r="G65" s="646" t="n">
        <f aca="false">IFERROR(INDEX('BP Quantità'!$D$126:$H$137,MATCH(G$61,'BP Quantità'!$C$126:$C$137,0),MATCH($A65,'BP Quantità'!$D$125:$H$125,0)),0)</f>
        <v>0</v>
      </c>
      <c r="H65" s="646" t="n">
        <f aca="false">IFERROR(INDEX('BP Quantità'!$D$126:$H$137,MATCH(H$61,'BP Quantità'!$C$126:$C$137,0),MATCH($A65,'BP Quantità'!$D$125:$H$125,0)),0)</f>
        <v>0</v>
      </c>
      <c r="I65" s="646" t="n">
        <f aca="false">IFERROR(INDEX('BP Quantità'!$D$126:$H$137,MATCH(I$61,'BP Quantità'!$C$126:$C$137,0),MATCH($A65,'BP Quantità'!$D$125:$H$125,0)),0)</f>
        <v>0</v>
      </c>
      <c r="J65" s="646" t="n">
        <f aca="false">IFERROR(INDEX('BP Quantità'!$D$126:$H$137,MATCH(J$61,'BP Quantità'!$C$126:$C$137,0),MATCH($A65,'BP Quantità'!$D$125:$H$125,0)),0)</f>
        <v>0</v>
      </c>
      <c r="K65" s="646" t="n">
        <f aca="false">IFERROR(INDEX('BP Quantità'!$D$126:$H$137,MATCH(K$61,'BP Quantità'!$C$126:$C$137,0),MATCH($A65,'BP Quantità'!$D$125:$H$125,0)),0)</f>
        <v>0</v>
      </c>
      <c r="L65" s="646" t="n">
        <f aca="false">IFERROR(INDEX('BP Quantità'!$D$126:$H$137,MATCH(L$61,'BP Quantità'!$C$126:$C$137,0),MATCH($A65,'BP Quantità'!$D$125:$H$125,0)),0)</f>
        <v>0</v>
      </c>
      <c r="M65" s="646" t="n">
        <f aca="false">IFERROR(INDEX('BP Quantità'!$D$126:$H$137,MATCH(M$61,'BP Quantità'!$C$126:$C$137,0),MATCH($A65,'BP Quantità'!$D$125:$H$125,0)),0)</f>
        <v>0</v>
      </c>
    </row>
    <row r="66" customFormat="false" ht="15" hidden="false" customHeight="false" outlineLevel="0" collapsed="false">
      <c r="A66" s="487" t="s">
        <v>113</v>
      </c>
      <c r="B66" s="646" t="n">
        <f aca="false">IFERROR(INDEX('BP Quantità'!$D$126:$H$137,MATCH(B$61,'BP Quantità'!$C$126:$C$137,0),MATCH($A66,'BP Quantità'!$D$125:$H$125,0)),0)</f>
        <v>0</v>
      </c>
      <c r="C66" s="646" t="n">
        <f aca="false">IFERROR(INDEX('BP Quantità'!$D$126:$H$137,MATCH(C$61,'BP Quantità'!$C$126:$C$137,0),MATCH($A66,'BP Quantità'!$D$125:$H$125,0)),0)</f>
        <v>0</v>
      </c>
      <c r="D66" s="646" t="n">
        <f aca="false">IFERROR(INDEX('BP Quantità'!$D$126:$H$137,MATCH(D$61,'BP Quantità'!$C$126:$C$137,0),MATCH($A66,'BP Quantità'!$D$125:$H$125,0)),0)</f>
        <v>0</v>
      </c>
      <c r="E66" s="646" t="n">
        <f aca="false">IFERROR(INDEX('BP Quantità'!$D$126:$H$137,MATCH(E$61,'BP Quantità'!$C$126:$C$137,0),MATCH($A66,'BP Quantità'!$D$125:$H$125,0)),0)</f>
        <v>0</v>
      </c>
      <c r="F66" s="646" t="n">
        <f aca="false">IFERROR(INDEX('BP Quantità'!$D$126:$H$137,MATCH(F$61,'BP Quantità'!$C$126:$C$137,0),MATCH($A66,'BP Quantità'!$D$125:$H$125,0)),0)</f>
        <v>0</v>
      </c>
      <c r="G66" s="646" t="n">
        <f aca="false">IFERROR(INDEX('BP Quantità'!$D$126:$H$137,MATCH(G$61,'BP Quantità'!$C$126:$C$137,0),MATCH($A66,'BP Quantità'!$D$125:$H$125,0)),0)</f>
        <v>0</v>
      </c>
      <c r="H66" s="646" t="n">
        <f aca="false">IFERROR(INDEX('BP Quantità'!$D$126:$H$137,MATCH(H$61,'BP Quantità'!$C$126:$C$137,0),MATCH($A66,'BP Quantità'!$D$125:$H$125,0)),0)</f>
        <v>0</v>
      </c>
      <c r="I66" s="646" t="n">
        <f aca="false">IFERROR(INDEX('BP Quantità'!$D$126:$H$137,MATCH(I$61,'BP Quantità'!$C$126:$C$137,0),MATCH($A66,'BP Quantità'!$D$125:$H$125,0)),0)</f>
        <v>0</v>
      </c>
      <c r="J66" s="646" t="n">
        <f aca="false">IFERROR(INDEX('BP Quantità'!$D$126:$H$137,MATCH(J$61,'BP Quantità'!$C$126:$C$137,0),MATCH($A66,'BP Quantità'!$D$125:$H$125,0)),0)</f>
        <v>0</v>
      </c>
      <c r="K66" s="646" t="n">
        <f aca="false">IFERROR(INDEX('BP Quantità'!$D$126:$H$137,MATCH(K$61,'BP Quantità'!$C$126:$C$137,0),MATCH($A66,'BP Quantità'!$D$125:$H$125,0)),0)</f>
        <v>0</v>
      </c>
      <c r="L66" s="646" t="n">
        <f aca="false">IFERROR(INDEX('BP Quantità'!$D$126:$H$137,MATCH(L$61,'BP Quantità'!$C$126:$C$137,0),MATCH($A66,'BP Quantità'!$D$125:$H$125,0)),0)</f>
        <v>0</v>
      </c>
      <c r="M66" s="646" t="n">
        <f aca="false">IFERROR(INDEX('BP Quantità'!$D$126:$H$137,MATCH(M$61,'BP Quantità'!$C$126:$C$137,0),MATCH($A66,'BP Quantità'!$D$125:$H$125,0)),0)</f>
        <v>0</v>
      </c>
    </row>
    <row r="67" customFormat="false" ht="15" hidden="false" customHeight="false" outlineLevel="0" collapsed="false">
      <c r="A67" s="487" t="s">
        <v>423</v>
      </c>
      <c r="B67" s="646" t="n">
        <f aca="false">SUM(B62:B66)</f>
        <v>0</v>
      </c>
      <c r="C67" s="646" t="n">
        <f aca="false">SUM(C62:C66)</f>
        <v>0</v>
      </c>
      <c r="D67" s="646" t="n">
        <f aca="false">SUM(D62:D66)</f>
        <v>0</v>
      </c>
      <c r="E67" s="646" t="n">
        <f aca="false">SUM(E62:E66)</f>
        <v>0</v>
      </c>
      <c r="F67" s="646" t="n">
        <f aca="false">SUM(F62:F66)</f>
        <v>0</v>
      </c>
      <c r="G67" s="646" t="n">
        <f aca="false">SUM(G62:G66)</f>
        <v>0</v>
      </c>
      <c r="H67" s="646" t="n">
        <f aca="false">SUM(H62:H66)</f>
        <v>0</v>
      </c>
      <c r="I67" s="646" t="n">
        <f aca="false">SUM(I62:I66)</f>
        <v>0</v>
      </c>
      <c r="J67" s="646" t="n">
        <f aca="false">SUM(J62:J66)</f>
        <v>0</v>
      </c>
      <c r="K67" s="646" t="n">
        <f aca="false">SUM(K62:K66)</f>
        <v>0</v>
      </c>
      <c r="L67" s="646" t="n">
        <f aca="false">SUM(L62:L66)</f>
        <v>0</v>
      </c>
      <c r="M67" s="646" t="n">
        <f aca="false">SUM(M62:M66)</f>
        <v>0</v>
      </c>
    </row>
  </sheetData>
  <mergeCells count="1">
    <mergeCell ref="A2:L2"/>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S53"/>
  <sheetViews>
    <sheetView showFormulas="false" showGridLines="false" showRowColHeaders="false" showZeros="true" rightToLeft="false" tabSelected="false" showOutlineSymbols="true" defaultGridColor="true" view="normal" topLeftCell="B8" colorId="64" zoomScale="100" zoomScaleNormal="100" zoomScalePageLayoutView="100" workbookViewId="0">
      <selection pane="topLeft" activeCell="B39" activeCellId="0" sqref="B39"/>
    </sheetView>
  </sheetViews>
  <sheetFormatPr defaultColWidth="9.1484375" defaultRowHeight="15" customHeight="true" zeroHeight="false" outlineLevelRow="0" outlineLevelCol="0"/>
  <cols>
    <col collapsed="false" customWidth="false" hidden="false" outlineLevel="0" max="2" min="1" style="8" width="9.14"/>
    <col collapsed="false" customWidth="true" hidden="false" outlineLevel="0" max="3" min="3" style="8" width="77.29"/>
    <col collapsed="false" customWidth="true" hidden="false" outlineLevel="0" max="4" min="4" style="8" width="3.42"/>
    <col collapsed="false" customWidth="true" hidden="false" outlineLevel="0" max="5" min="5" style="8" width="24.57"/>
    <col collapsed="false" customWidth="true" hidden="false" outlineLevel="0" max="6" min="6" style="8" width="2.42"/>
    <col collapsed="false" customWidth="true" hidden="false" outlineLevel="0" max="7" min="7" style="8" width="17"/>
    <col collapsed="false" customWidth="false" hidden="false" outlineLevel="0" max="16384" min="8" style="8" width="9.14"/>
  </cols>
  <sheetData>
    <row r="1" customFormat="false" ht="15" hidden="true" customHeight="false" outlineLevel="0" collapsed="false"/>
    <row r="2" customFormat="false" ht="15" hidden="true" customHeight="false" outlineLevel="0" collapsed="false">
      <c r="G2" s="8" t="s">
        <v>8</v>
      </c>
      <c r="H2" s="8" t="n">
        <v>1</v>
      </c>
      <c r="I2" s="8" t="s">
        <v>9</v>
      </c>
      <c r="K2" s="8" t="s">
        <v>10</v>
      </c>
    </row>
    <row r="3" customFormat="false" ht="15" hidden="true" customHeight="false" outlineLevel="0" collapsed="false">
      <c r="G3" s="8" t="s">
        <v>11</v>
      </c>
      <c r="H3" s="8" t="n">
        <v>2</v>
      </c>
      <c r="I3" s="8" t="s">
        <v>12</v>
      </c>
      <c r="K3" s="8" t="s">
        <v>13</v>
      </c>
    </row>
    <row r="4" customFormat="false" ht="15" hidden="true" customHeight="false" outlineLevel="0" collapsed="false">
      <c r="G4" s="8" t="s">
        <v>14</v>
      </c>
      <c r="H4" s="8" t="n">
        <v>3</v>
      </c>
      <c r="K4" s="8" t="s">
        <v>15</v>
      </c>
    </row>
    <row r="5" customFormat="false" ht="15" hidden="true" customHeight="true" outlineLevel="0" collapsed="false">
      <c r="B5" s="9" t="s">
        <v>0</v>
      </c>
      <c r="C5" s="9"/>
      <c r="D5" s="9"/>
      <c r="E5" s="9"/>
      <c r="G5" s="8" t="s">
        <v>16</v>
      </c>
      <c r="H5" s="8" t="n">
        <v>4</v>
      </c>
      <c r="K5" s="8" t="s">
        <v>17</v>
      </c>
    </row>
    <row r="6" customFormat="false" ht="15" hidden="true" customHeight="true" outlineLevel="0" collapsed="false">
      <c r="B6" s="9"/>
      <c r="C6" s="9"/>
      <c r="D6" s="9"/>
      <c r="E6" s="9"/>
      <c r="H6" s="8" t="n">
        <v>5</v>
      </c>
      <c r="K6" s="8" t="s">
        <v>18</v>
      </c>
    </row>
    <row r="7" customFormat="false" ht="15" hidden="true" customHeight="true" outlineLevel="0" collapsed="false">
      <c r="B7" s="9"/>
      <c r="C7" s="9"/>
      <c r="D7" s="9"/>
      <c r="E7" s="9"/>
      <c r="K7" s="8" t="s">
        <v>19</v>
      </c>
    </row>
    <row r="8" customFormat="false" ht="15" hidden="false" customHeight="false" outlineLevel="0" collapsed="false">
      <c r="B8" s="9"/>
      <c r="C8" s="9"/>
      <c r="D8" s="9"/>
      <c r="E8" s="9"/>
    </row>
    <row r="9" customFormat="false" ht="15" hidden="false" customHeight="false" outlineLevel="0" collapsed="false">
      <c r="B9" s="9"/>
      <c r="C9" s="9"/>
      <c r="D9" s="9"/>
      <c r="E9" s="9"/>
    </row>
    <row r="10" customFormat="false" ht="15" hidden="false" customHeight="false" outlineLevel="0" collapsed="false">
      <c r="B10" s="9"/>
      <c r="C10" s="9"/>
      <c r="D10" s="9"/>
      <c r="E10" s="9"/>
    </row>
    <row r="11" customFormat="false" ht="15" hidden="false" customHeight="false" outlineLevel="0" collapsed="false">
      <c r="B11" s="9"/>
      <c r="C11" s="9"/>
      <c r="D11" s="9"/>
      <c r="E11" s="9"/>
    </row>
    <row r="12" customFormat="false" ht="15" hidden="false" customHeight="false" outlineLevel="0" collapsed="false">
      <c r="B12" s="9"/>
      <c r="C12" s="9"/>
      <c r="D12" s="9"/>
      <c r="E12" s="9"/>
    </row>
    <row r="13" customFormat="false" ht="17.35" hidden="false" customHeight="false" outlineLevel="0" collapsed="false">
      <c r="B13" s="9"/>
      <c r="C13" s="9"/>
      <c r="D13" s="9"/>
      <c r="E13" s="9"/>
      <c r="I13" s="10"/>
    </row>
    <row r="14" customFormat="false" ht="15" hidden="false" customHeight="false" outlineLevel="0" collapsed="false">
      <c r="B14" s="9"/>
      <c r="C14" s="9"/>
      <c r="D14" s="9"/>
      <c r="E14" s="9"/>
    </row>
    <row r="16" customFormat="false" ht="15" hidden="false" customHeight="true" outlineLevel="0" collapsed="false">
      <c r="B16" s="11" t="s">
        <v>20</v>
      </c>
      <c r="C16" s="11"/>
      <c r="D16" s="11"/>
      <c r="E16" s="11"/>
    </row>
    <row r="17" customFormat="false" ht="15" hidden="false" customHeight="false" outlineLevel="0" collapsed="false">
      <c r="C17" s="12"/>
      <c r="E17" s="13"/>
    </row>
    <row r="18" customFormat="false" ht="15" hidden="false" customHeight="false" outlineLevel="0" collapsed="false">
      <c r="C18" s="12"/>
      <c r="E18" s="13"/>
    </row>
    <row r="19" customFormat="false" ht="60.75" hidden="false" customHeight="true" outlineLevel="0" collapsed="false">
      <c r="B19" s="14" t="s">
        <v>21</v>
      </c>
      <c r="C19" s="14" t="s">
        <v>22</v>
      </c>
      <c r="E19" s="13"/>
      <c r="H19" s="15" t="s">
        <v>23</v>
      </c>
      <c r="I19" s="15"/>
      <c r="J19" s="15"/>
      <c r="K19" s="15"/>
      <c r="L19" s="15"/>
      <c r="M19" s="15"/>
      <c r="N19" s="15"/>
      <c r="O19" s="15"/>
      <c r="P19" s="15"/>
      <c r="Q19" s="15"/>
      <c r="R19" s="15"/>
      <c r="S19" s="15"/>
    </row>
    <row r="20" customFormat="false" ht="15" hidden="false" customHeight="false" outlineLevel="0" collapsed="false">
      <c r="B20" s="16"/>
      <c r="C20" s="17"/>
      <c r="E20" s="13"/>
      <c r="H20" s="15"/>
      <c r="I20" s="15"/>
      <c r="J20" s="15"/>
      <c r="K20" s="15"/>
      <c r="L20" s="15"/>
      <c r="M20" s="15"/>
      <c r="N20" s="15"/>
      <c r="O20" s="15"/>
      <c r="P20" s="15"/>
      <c r="Q20" s="15"/>
      <c r="R20" s="15"/>
      <c r="S20" s="15"/>
    </row>
    <row r="21" s="16" customFormat="true" ht="15" hidden="false" customHeight="false" outlineLevel="0" collapsed="false">
      <c r="B21" s="16" t="s">
        <v>24</v>
      </c>
      <c r="C21" s="18" t="s">
        <v>3</v>
      </c>
      <c r="E21" s="19"/>
      <c r="G21" s="16" t="str">
        <f aca="false">IF(E21&lt;&gt;"","Compilato","Non Compilato")</f>
        <v>Non Compilato</v>
      </c>
      <c r="H21" s="15"/>
      <c r="I21" s="15"/>
      <c r="J21" s="15"/>
      <c r="K21" s="15"/>
      <c r="L21" s="15"/>
      <c r="M21" s="15"/>
      <c r="N21" s="15"/>
      <c r="O21" s="15"/>
      <c r="P21" s="15"/>
      <c r="Q21" s="15"/>
      <c r="R21" s="15"/>
      <c r="S21" s="15"/>
    </row>
    <row r="22" s="16" customFormat="true" ht="15" hidden="false" customHeight="false" outlineLevel="0" collapsed="false">
      <c r="B22" s="16" t="s">
        <v>25</v>
      </c>
      <c r="C22" s="18" t="s">
        <v>5</v>
      </c>
      <c r="E22" s="19"/>
      <c r="G22" s="16" t="str">
        <f aca="false">IF(E22&lt;&gt;"","Compilato","Non Compilato")</f>
        <v>Non Compilato</v>
      </c>
      <c r="H22" s="15"/>
      <c r="I22" s="15"/>
      <c r="J22" s="15"/>
      <c r="K22" s="15"/>
      <c r="L22" s="15"/>
      <c r="M22" s="15"/>
      <c r="N22" s="15"/>
      <c r="O22" s="15"/>
      <c r="P22" s="15"/>
      <c r="Q22" s="15"/>
      <c r="R22" s="15"/>
      <c r="S22" s="15"/>
    </row>
    <row r="23" s="16" customFormat="true" ht="15" hidden="false" customHeight="false" outlineLevel="0" collapsed="false">
      <c r="B23" s="16" t="s">
        <v>26</v>
      </c>
      <c r="C23" s="18" t="s">
        <v>27</v>
      </c>
      <c r="E23" s="19"/>
      <c r="G23" s="16" t="str">
        <f aca="false">IF(E23&lt;&gt;"","Compilato","Non Compilato")</f>
        <v>Non Compilato</v>
      </c>
      <c r="H23" s="15"/>
      <c r="I23" s="15"/>
      <c r="J23" s="15"/>
      <c r="K23" s="15"/>
      <c r="L23" s="15"/>
      <c r="M23" s="15"/>
      <c r="N23" s="15"/>
      <c r="O23" s="15"/>
      <c r="P23" s="15"/>
      <c r="Q23" s="15"/>
      <c r="R23" s="15"/>
      <c r="S23" s="15"/>
    </row>
    <row r="24" s="16" customFormat="true" ht="15" hidden="false" customHeight="false" outlineLevel="0" collapsed="false">
      <c r="B24" s="16" t="s">
        <v>28</v>
      </c>
      <c r="C24" s="18" t="s">
        <v>29</v>
      </c>
      <c r="E24" s="19"/>
      <c r="G24" s="16" t="str">
        <f aca="false">IF(E24&lt;&gt;"","Compilato","Non Compilato")</f>
        <v>Non Compilato</v>
      </c>
      <c r="H24" s="15"/>
      <c r="I24" s="15"/>
      <c r="J24" s="15"/>
      <c r="K24" s="15"/>
      <c r="L24" s="15"/>
      <c r="M24" s="15"/>
      <c r="N24" s="15"/>
      <c r="O24" s="15"/>
      <c r="P24" s="15"/>
      <c r="Q24" s="15"/>
      <c r="R24" s="15"/>
      <c r="S24" s="15"/>
    </row>
    <row r="25" s="16" customFormat="true" ht="15" hidden="false" customHeight="false" outlineLevel="0" collapsed="false">
      <c r="B25" s="16" t="s">
        <v>30</v>
      </c>
      <c r="C25" s="18" t="s">
        <v>31</v>
      </c>
      <c r="E25" s="19"/>
      <c r="G25" s="16" t="str">
        <f aca="false">IF(E25&lt;&gt;"","Compilato","Non Compilato")</f>
        <v>Non Compilato</v>
      </c>
      <c r="H25" s="15"/>
      <c r="I25" s="15"/>
      <c r="J25" s="15"/>
      <c r="K25" s="15"/>
      <c r="L25" s="15"/>
      <c r="M25" s="15"/>
      <c r="N25" s="15"/>
      <c r="O25" s="15"/>
      <c r="P25" s="15"/>
      <c r="Q25" s="15"/>
      <c r="R25" s="15"/>
      <c r="S25" s="15"/>
    </row>
    <row r="26" s="16" customFormat="true" ht="15" hidden="false" customHeight="false" outlineLevel="0" collapsed="false">
      <c r="B26" s="16" t="s">
        <v>32</v>
      </c>
      <c r="C26" s="17" t="s">
        <v>33</v>
      </c>
      <c r="D26" s="20"/>
      <c r="E26" s="19"/>
      <c r="G26" s="16" t="str">
        <f aca="false">IF(E26&lt;&gt;"","Compilato","Non Compilato")</f>
        <v>Non Compilato</v>
      </c>
      <c r="H26" s="15"/>
      <c r="I26" s="15"/>
      <c r="J26" s="15"/>
      <c r="K26" s="15"/>
      <c r="L26" s="15"/>
      <c r="M26" s="15"/>
      <c r="N26" s="15"/>
      <c r="O26" s="15"/>
      <c r="P26" s="15"/>
      <c r="Q26" s="15"/>
      <c r="R26" s="15"/>
      <c r="S26" s="15"/>
    </row>
    <row r="27" s="16" customFormat="true" ht="15" hidden="false" customHeight="false" outlineLevel="0" collapsed="false">
      <c r="B27" s="16" t="s">
        <v>34</v>
      </c>
      <c r="C27" s="17" t="s">
        <v>35</v>
      </c>
      <c r="D27" s="20"/>
      <c r="E27" s="19"/>
      <c r="G27" s="16" t="str">
        <f aca="false">IF(E27&lt;&gt;"","Compilato","Non Compilato")</f>
        <v>Non Compilato</v>
      </c>
      <c r="H27" s="15"/>
      <c r="I27" s="15"/>
      <c r="J27" s="15"/>
      <c r="K27" s="15"/>
      <c r="L27" s="15"/>
      <c r="M27" s="15"/>
      <c r="N27" s="15"/>
      <c r="O27" s="15"/>
      <c r="P27" s="15"/>
      <c r="Q27" s="15"/>
      <c r="R27" s="15"/>
      <c r="S27" s="15"/>
    </row>
    <row r="28" s="16" customFormat="true" ht="15" hidden="false" customHeight="false" outlineLevel="0" collapsed="false">
      <c r="B28" s="16" t="s">
        <v>36</v>
      </c>
      <c r="C28" s="17" t="s">
        <v>37</v>
      </c>
      <c r="D28" s="21"/>
      <c r="E28" s="19"/>
      <c r="G28" s="16" t="str">
        <f aca="false">IF(E28&lt;&gt;"","Compilato","Non Compilato")</f>
        <v>Non Compilato</v>
      </c>
      <c r="H28" s="15"/>
      <c r="I28" s="15"/>
      <c r="J28" s="15"/>
      <c r="K28" s="15"/>
      <c r="L28" s="15"/>
      <c r="M28" s="15"/>
      <c r="N28" s="15"/>
      <c r="O28" s="15"/>
      <c r="P28" s="15"/>
      <c r="Q28" s="15"/>
      <c r="R28" s="15"/>
      <c r="S28" s="15"/>
    </row>
    <row r="29" s="16" customFormat="true" ht="15" hidden="false" customHeight="false" outlineLevel="0" collapsed="false"/>
    <row r="30" s="16" customFormat="true" ht="48" hidden="false" customHeight="true" outlineLevel="0" collapsed="false">
      <c r="B30" s="14" t="s">
        <v>38</v>
      </c>
      <c r="C30" s="14" t="s">
        <v>39</v>
      </c>
      <c r="H30" s="15" t="s">
        <v>40</v>
      </c>
      <c r="I30" s="15"/>
      <c r="J30" s="15"/>
      <c r="K30" s="15"/>
      <c r="L30" s="15"/>
      <c r="M30" s="15"/>
      <c r="N30" s="15"/>
      <c r="O30" s="15"/>
      <c r="P30" s="15"/>
      <c r="Q30" s="15"/>
      <c r="R30" s="15"/>
      <c r="S30" s="15"/>
    </row>
    <row r="31" s="16" customFormat="true" ht="15" hidden="false" customHeight="false" outlineLevel="0" collapsed="false">
      <c r="C31" s="17"/>
      <c r="H31" s="15"/>
      <c r="I31" s="15"/>
      <c r="J31" s="15"/>
      <c r="K31" s="15"/>
      <c r="L31" s="15"/>
      <c r="M31" s="15"/>
      <c r="N31" s="15"/>
      <c r="O31" s="15"/>
      <c r="P31" s="15"/>
      <c r="Q31" s="15"/>
      <c r="R31" s="15"/>
      <c r="S31" s="15"/>
    </row>
    <row r="32" s="16" customFormat="true" ht="15" hidden="false" customHeight="false" outlineLevel="0" collapsed="false">
      <c r="B32" s="16" t="s">
        <v>41</v>
      </c>
      <c r="C32" s="18" t="s">
        <v>42</v>
      </c>
      <c r="E32" s="22"/>
      <c r="G32" s="16" t="str">
        <f aca="false">IF(E32&lt;&gt;"","Compilato","Non Compilato")</f>
        <v>Non Compilato</v>
      </c>
      <c r="H32" s="15"/>
      <c r="I32" s="15"/>
      <c r="J32" s="15"/>
      <c r="K32" s="15"/>
      <c r="L32" s="15"/>
      <c r="M32" s="15"/>
      <c r="N32" s="15"/>
      <c r="O32" s="15"/>
      <c r="P32" s="15"/>
      <c r="Q32" s="15"/>
      <c r="R32" s="15"/>
      <c r="S32" s="15"/>
    </row>
    <row r="33" s="16" customFormat="true" ht="15" hidden="false" customHeight="false" outlineLevel="0" collapsed="false">
      <c r="B33" s="16" t="s">
        <v>43</v>
      </c>
      <c r="C33" s="18" t="s">
        <v>44</v>
      </c>
      <c r="E33" s="22"/>
      <c r="G33" s="16" t="str">
        <f aca="false">IF(E33&lt;&gt;"","Compilato","Non Compilato")</f>
        <v>Non Compilato</v>
      </c>
      <c r="H33" s="15"/>
      <c r="I33" s="15"/>
      <c r="J33" s="15"/>
      <c r="K33" s="15"/>
      <c r="L33" s="15"/>
      <c r="M33" s="15"/>
      <c r="N33" s="15"/>
      <c r="O33" s="15"/>
      <c r="P33" s="15"/>
      <c r="Q33" s="15"/>
      <c r="R33" s="15"/>
      <c r="S33" s="15"/>
    </row>
    <row r="34" s="16" customFormat="true" ht="15" hidden="false" customHeight="false" outlineLevel="0" collapsed="false">
      <c r="B34" s="16" t="s">
        <v>45</v>
      </c>
      <c r="C34" s="18" t="s">
        <v>46</v>
      </c>
      <c r="E34" s="22"/>
      <c r="G34" s="16" t="str">
        <f aca="false">IF(E34&lt;&gt;"","Compilato","Non Compilato")</f>
        <v>Non Compilato</v>
      </c>
      <c r="H34" s="15"/>
      <c r="I34" s="15"/>
      <c r="J34" s="15"/>
      <c r="K34" s="15"/>
      <c r="L34" s="15"/>
      <c r="M34" s="15"/>
      <c r="N34" s="15"/>
      <c r="O34" s="15"/>
      <c r="P34" s="15"/>
      <c r="Q34" s="15"/>
      <c r="R34" s="15"/>
      <c r="S34" s="15"/>
    </row>
    <row r="35" s="16" customFormat="true" ht="15" hidden="false" customHeight="false" outlineLevel="0" collapsed="false">
      <c r="B35" s="16" t="s">
        <v>47</v>
      </c>
      <c r="C35" s="18" t="s">
        <v>48</v>
      </c>
      <c r="E35" s="23"/>
      <c r="G35" s="16" t="str">
        <f aca="false">IF(E35&lt;&gt;"","Compilato","Non Compilato")</f>
        <v>Non Compilato</v>
      </c>
      <c r="H35" s="15"/>
      <c r="I35" s="15"/>
      <c r="J35" s="15"/>
      <c r="K35" s="15"/>
      <c r="L35" s="15"/>
      <c r="M35" s="15"/>
      <c r="N35" s="15"/>
      <c r="O35" s="15"/>
      <c r="P35" s="15"/>
      <c r="Q35" s="15"/>
      <c r="R35" s="15"/>
      <c r="S35" s="15"/>
    </row>
    <row r="38" customFormat="false" ht="15" hidden="false" customHeight="true" outlineLevel="0" collapsed="false">
      <c r="B38" s="24" t="s">
        <v>49</v>
      </c>
      <c r="C38" s="24"/>
      <c r="D38" s="24"/>
      <c r="E38" s="24"/>
      <c r="H38" s="15" t="s">
        <v>50</v>
      </c>
      <c r="I38" s="15"/>
      <c r="J38" s="15"/>
      <c r="K38" s="15"/>
      <c r="L38" s="15"/>
      <c r="M38" s="15"/>
      <c r="N38" s="15"/>
      <c r="O38" s="15"/>
      <c r="P38" s="15"/>
      <c r="Q38" s="15"/>
      <c r="R38" s="15"/>
      <c r="S38" s="15"/>
    </row>
    <row r="39" customFormat="false" ht="55.5" hidden="false" customHeight="true" outlineLevel="0" collapsed="false">
      <c r="B39" s="25"/>
      <c r="C39" s="25"/>
      <c r="D39" s="25"/>
      <c r="E39" s="25"/>
      <c r="F39" s="26"/>
      <c r="G39" s="27" t="str">
        <f aca="false">IF(B39&lt;&gt;"","Compilato","Non Compilato")</f>
        <v>Non Compilato</v>
      </c>
      <c r="H39" s="15"/>
      <c r="I39" s="15"/>
      <c r="J39" s="15"/>
      <c r="K39" s="15"/>
      <c r="L39" s="15"/>
      <c r="M39" s="15"/>
      <c r="N39" s="15"/>
      <c r="O39" s="15"/>
      <c r="P39" s="15"/>
      <c r="Q39" s="15"/>
      <c r="R39" s="15"/>
      <c r="S39" s="15"/>
    </row>
    <row r="40" customFormat="false" ht="15" hidden="false" customHeight="false" outlineLevel="0" collapsed="false">
      <c r="B40" s="25"/>
      <c r="C40" s="25"/>
      <c r="D40" s="25"/>
      <c r="E40" s="25"/>
      <c r="F40" s="26"/>
      <c r="G40" s="27"/>
      <c r="H40" s="15"/>
      <c r="I40" s="15"/>
      <c r="J40" s="15"/>
      <c r="K40" s="15"/>
      <c r="L40" s="15"/>
      <c r="M40" s="15"/>
      <c r="N40" s="15"/>
      <c r="O40" s="15"/>
      <c r="P40" s="15"/>
      <c r="Q40" s="15"/>
      <c r="R40" s="15"/>
      <c r="S40" s="15"/>
    </row>
    <row r="41" customFormat="false" ht="15" hidden="false" customHeight="false" outlineLevel="0" collapsed="false">
      <c r="B41" s="25"/>
      <c r="C41" s="25"/>
      <c r="D41" s="25"/>
      <c r="E41" s="25"/>
      <c r="F41" s="26"/>
      <c r="G41" s="27"/>
      <c r="H41" s="15"/>
      <c r="I41" s="15"/>
      <c r="J41" s="15"/>
      <c r="K41" s="15"/>
      <c r="L41" s="15"/>
      <c r="M41" s="15"/>
      <c r="N41" s="15"/>
      <c r="O41" s="15"/>
      <c r="P41" s="15"/>
      <c r="Q41" s="15"/>
      <c r="R41" s="15"/>
      <c r="S41" s="15"/>
    </row>
    <row r="42" customFormat="false" ht="15" hidden="false" customHeight="false" outlineLevel="0" collapsed="false">
      <c r="B42" s="25"/>
      <c r="C42" s="25"/>
      <c r="D42" s="25"/>
      <c r="E42" s="25"/>
      <c r="F42" s="26"/>
      <c r="G42" s="27"/>
      <c r="H42" s="15"/>
      <c r="I42" s="15"/>
      <c r="J42" s="15"/>
      <c r="K42" s="15"/>
      <c r="L42" s="15"/>
      <c r="M42" s="15"/>
      <c r="N42" s="15"/>
      <c r="O42" s="15"/>
      <c r="P42" s="15"/>
      <c r="Q42" s="15"/>
      <c r="R42" s="15"/>
      <c r="S42" s="15"/>
    </row>
    <row r="43" customFormat="false" ht="15" hidden="false" customHeight="false" outlineLevel="0" collapsed="false">
      <c r="B43" s="25"/>
      <c r="C43" s="25"/>
      <c r="D43" s="25"/>
      <c r="E43" s="25"/>
      <c r="F43" s="26"/>
      <c r="G43" s="27"/>
      <c r="H43" s="15"/>
      <c r="I43" s="15"/>
      <c r="J43" s="15"/>
      <c r="K43" s="15"/>
      <c r="L43" s="15"/>
      <c r="M43" s="15"/>
      <c r="N43" s="15"/>
      <c r="O43" s="15"/>
      <c r="P43" s="15"/>
      <c r="Q43" s="15"/>
      <c r="R43" s="15"/>
      <c r="S43" s="15"/>
    </row>
    <row r="44" customFormat="false" ht="15" hidden="false" customHeight="false" outlineLevel="0" collapsed="false">
      <c r="B44" s="25"/>
      <c r="C44" s="25"/>
      <c r="D44" s="25"/>
      <c r="E44" s="25"/>
      <c r="F44" s="26"/>
      <c r="G44" s="27"/>
      <c r="H44" s="15"/>
      <c r="I44" s="15"/>
      <c r="J44" s="15"/>
      <c r="K44" s="15"/>
      <c r="L44" s="15"/>
      <c r="M44" s="15"/>
      <c r="N44" s="15"/>
      <c r="O44" s="15"/>
      <c r="P44" s="15"/>
      <c r="Q44" s="15"/>
      <c r="R44" s="15"/>
      <c r="S44" s="15"/>
    </row>
    <row r="45" customFormat="false" ht="15" hidden="false" customHeight="false" outlineLevel="0" collapsed="false">
      <c r="B45" s="25"/>
      <c r="C45" s="25"/>
      <c r="D45" s="25"/>
      <c r="E45" s="25"/>
      <c r="F45" s="26"/>
      <c r="G45" s="27"/>
      <c r="H45" s="15"/>
      <c r="I45" s="15"/>
      <c r="J45" s="15"/>
      <c r="K45" s="15"/>
      <c r="L45" s="15"/>
      <c r="M45" s="15"/>
      <c r="N45" s="15"/>
      <c r="O45" s="15"/>
      <c r="P45" s="15"/>
      <c r="Q45" s="15"/>
      <c r="R45" s="15"/>
      <c r="S45" s="15"/>
    </row>
    <row r="46" customFormat="false" ht="15" hidden="false" customHeight="false" outlineLevel="0" collapsed="false">
      <c r="B46" s="25"/>
      <c r="C46" s="25"/>
      <c r="D46" s="25"/>
      <c r="E46" s="25"/>
      <c r="F46" s="26"/>
      <c r="G46" s="27"/>
      <c r="H46" s="28"/>
      <c r="I46" s="28"/>
      <c r="J46" s="28"/>
      <c r="K46" s="28"/>
      <c r="L46" s="28"/>
      <c r="M46" s="28"/>
      <c r="N46" s="28"/>
      <c r="O46" s="28"/>
      <c r="P46" s="28"/>
      <c r="Q46" s="28"/>
      <c r="R46" s="28"/>
      <c r="S46" s="28"/>
    </row>
    <row r="47" customFormat="false" ht="15" hidden="false" customHeight="false" outlineLevel="0" collapsed="false">
      <c r="B47" s="25"/>
      <c r="C47" s="25"/>
      <c r="D47" s="25"/>
      <c r="E47" s="25"/>
      <c r="F47" s="26"/>
      <c r="G47" s="27"/>
      <c r="H47" s="28"/>
      <c r="I47" s="28"/>
      <c r="J47" s="28"/>
      <c r="K47" s="28"/>
      <c r="L47" s="28"/>
      <c r="M47" s="28"/>
      <c r="N47" s="28"/>
      <c r="O47" s="28"/>
      <c r="P47" s="28"/>
      <c r="Q47" s="28"/>
      <c r="R47" s="28"/>
      <c r="S47" s="28"/>
    </row>
    <row r="48" customFormat="false" ht="162.75" hidden="false" customHeight="true" outlineLevel="0" collapsed="false">
      <c r="B48" s="25"/>
      <c r="C48" s="25"/>
      <c r="D48" s="25"/>
      <c r="E48" s="25"/>
      <c r="F48" s="26"/>
      <c r="G48" s="27"/>
      <c r="H48" s="15" t="s">
        <v>51</v>
      </c>
      <c r="I48" s="15"/>
      <c r="J48" s="15"/>
      <c r="K48" s="15"/>
      <c r="L48" s="15"/>
      <c r="M48" s="15"/>
      <c r="N48" s="15"/>
      <c r="O48" s="15"/>
      <c r="P48" s="15"/>
      <c r="Q48" s="15"/>
      <c r="R48" s="15"/>
      <c r="S48" s="15"/>
    </row>
    <row r="50" customFormat="false" ht="15" hidden="false" customHeight="false" outlineLevel="0" collapsed="false">
      <c r="H50" s="29"/>
      <c r="I50" s="30"/>
      <c r="J50" s="30"/>
      <c r="K50" s="30"/>
      <c r="L50" s="30"/>
      <c r="M50" s="30"/>
      <c r="N50" s="30"/>
      <c r="O50" s="30"/>
      <c r="P50" s="30"/>
      <c r="Q50" s="30"/>
      <c r="R50" s="30"/>
      <c r="S50" s="30"/>
    </row>
    <row r="51" customFormat="false" ht="15" hidden="false" customHeight="false" outlineLevel="0" collapsed="false">
      <c r="H51" s="30"/>
      <c r="I51" s="30"/>
      <c r="J51" s="30"/>
      <c r="K51" s="30"/>
      <c r="L51" s="30"/>
      <c r="M51" s="30"/>
      <c r="N51" s="30"/>
      <c r="O51" s="30"/>
      <c r="P51" s="30"/>
      <c r="Q51" s="30"/>
      <c r="R51" s="30"/>
      <c r="S51" s="30"/>
    </row>
    <row r="52" customFormat="false" ht="15" hidden="false" customHeight="false" outlineLevel="0" collapsed="false">
      <c r="H52" s="30"/>
      <c r="I52" s="30"/>
      <c r="J52" s="30"/>
      <c r="K52" s="30"/>
      <c r="L52" s="30"/>
      <c r="M52" s="30"/>
      <c r="N52" s="30"/>
      <c r="O52" s="30"/>
      <c r="P52" s="30"/>
      <c r="Q52" s="30"/>
      <c r="R52" s="30"/>
      <c r="S52" s="30"/>
    </row>
    <row r="53" customFormat="false" ht="39.75" hidden="false" customHeight="true" outlineLevel="0" collapsed="false">
      <c r="H53" s="30"/>
      <c r="I53" s="30"/>
      <c r="J53" s="30"/>
      <c r="K53" s="30"/>
      <c r="L53" s="30"/>
      <c r="M53" s="30"/>
      <c r="N53" s="30"/>
      <c r="O53" s="30"/>
      <c r="P53" s="30"/>
      <c r="Q53" s="30"/>
      <c r="R53" s="30"/>
      <c r="S53" s="30"/>
    </row>
  </sheetData>
  <sheetProtection algorithmName="SHA-512" hashValue="CbleP6MERa7ch6h64oGFZteCZJjsygJG+Ek2NrSKPOjFB4+iva0vRMr+vP3Ug9e2oGRBq0vqHLO+75Q2q//i4g==" saltValue="pz6oBr2Wl8FWjh2HYdw5Vg==" spinCount="100000" sheet="true" selectLockedCells="true"/>
  <mergeCells count="9">
    <mergeCell ref="B5:E14"/>
    <mergeCell ref="B16:E16"/>
    <mergeCell ref="H19:S28"/>
    <mergeCell ref="H30:S35"/>
    <mergeCell ref="B38:E38"/>
    <mergeCell ref="H38:S45"/>
    <mergeCell ref="B39:E48"/>
    <mergeCell ref="G39:G48"/>
    <mergeCell ref="H48:S48"/>
  </mergeCells>
  <dataValidations count="4">
    <dataValidation allowBlank="true" errorStyle="stop" operator="between" showDropDown="false" showErrorMessage="true" showInputMessage="true" sqref="E33" type="list">
      <formula1>$H$2:$H$7</formula1>
      <formula2>0</formula2>
    </dataValidation>
    <dataValidation allowBlank="true" errorStyle="stop" operator="between" showDropDown="false" showErrorMessage="true" showInputMessage="true" sqref="E32" type="list">
      <formula1>$G$2:$G$6</formula1>
      <formula2>0</formula2>
    </dataValidation>
    <dataValidation allowBlank="true" errorStyle="stop" operator="between" showDropDown="false" showErrorMessage="true" showInputMessage="true" sqref="E34" type="list">
      <formula1>$I$2:$I$4</formula1>
      <formula2>0</formula2>
    </dataValidation>
    <dataValidation allowBlank="true" errorStyle="stop" operator="between" showDropDown="false" showErrorMessage="true" showInputMessage="true" sqref="E35" type="list">
      <formula1>$K$2:$K$8</formula1>
      <formula2>0</formula2>
    </dataValidation>
  </dataValidations>
  <printOptions headings="false" gridLines="false" gridLinesSet="true" horizontalCentered="false" verticalCentered="false"/>
  <pageMargins left="0.708333333333333" right="0.708333333333333" top="1.18611111111111" bottom="0.748611111111111" header="0.315277777777778" footer="0.315277777777778"/>
  <pageSetup paperSize="9" scale="100" fitToWidth="1" fitToHeight="1"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 ai soli Candidati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C1:P340"/>
  <sheetViews>
    <sheetView showFormulas="false" showGridLines="false" showRowColHeaders="false" showZeros="true" rightToLeft="false" tabSelected="false" showOutlineSymbols="true" defaultGridColor="true" view="normal" topLeftCell="A115" colorId="64" zoomScale="100" zoomScaleNormal="100" zoomScalePageLayoutView="100" workbookViewId="0">
      <selection pane="topLeft" activeCell="D126" activeCellId="0" sqref="D126"/>
    </sheetView>
  </sheetViews>
  <sheetFormatPr defaultColWidth="8.6796875" defaultRowHeight="15" customHeight="true" zeroHeight="false" outlineLevelRow="0" outlineLevelCol="0"/>
  <cols>
    <col collapsed="false" customWidth="true" hidden="false" outlineLevel="0" max="2" min="1" style="0" width="9.14"/>
    <col collapsed="false" customWidth="true" hidden="false" outlineLevel="0" max="3" min="3" style="0" width="45"/>
    <col collapsed="false" customWidth="true" hidden="false" outlineLevel="0" max="4" min="4" style="0" width="40.14"/>
    <col collapsed="false" customWidth="true" hidden="false" outlineLevel="0" max="5" min="5" style="0" width="24.14"/>
    <col collapsed="false" customWidth="true" hidden="false" outlineLevel="0" max="6" min="6" style="0" width="20.29"/>
    <col collapsed="false" customWidth="true" hidden="false" outlineLevel="0" max="7" min="7" style="0" width="16.43"/>
    <col collapsed="false" customWidth="true" hidden="false" outlineLevel="0" max="13" min="13" style="0" width="43.42"/>
    <col collapsed="false" customWidth="true" hidden="false" outlineLevel="0" max="14" min="14" style="0" width="51.29"/>
  </cols>
  <sheetData>
    <row r="1" customFormat="false" ht="4.5" hidden="false" customHeight="true" outlineLevel="0" collapsed="false">
      <c r="C1" s="1"/>
      <c r="D1" s="1"/>
      <c r="E1" s="1"/>
      <c r="F1" s="1"/>
      <c r="G1" s="1"/>
    </row>
    <row r="3" customFormat="false" ht="23.25" hidden="false" customHeight="true" outlineLevel="0" collapsed="false">
      <c r="C3" s="3" t="s">
        <v>52</v>
      </c>
      <c r="D3" s="31"/>
      <c r="E3" s="31"/>
      <c r="F3" s="31"/>
      <c r="G3" s="31"/>
    </row>
    <row r="4" customFormat="false" ht="15" hidden="false" customHeight="false" outlineLevel="0" collapsed="false">
      <c r="C4" s="31"/>
      <c r="D4" s="31"/>
      <c r="E4" s="31"/>
      <c r="F4" s="31"/>
      <c r="G4" s="31"/>
      <c r="M4" s="32"/>
      <c r="N4" s="32"/>
    </row>
    <row r="5" customFormat="false" ht="17.25" hidden="false" customHeight="true" outlineLevel="0" collapsed="false">
      <c r="C5" s="33" t="s">
        <v>53</v>
      </c>
      <c r="D5" s="31"/>
      <c r="E5" s="31"/>
      <c r="F5" s="31"/>
      <c r="G5" s="31"/>
    </row>
    <row r="6" customFormat="false" ht="15" hidden="false" customHeight="false" outlineLevel="0" collapsed="false">
      <c r="C6" s="31"/>
      <c r="D6" s="31"/>
      <c r="E6" s="31"/>
      <c r="F6" s="31"/>
      <c r="G6" s="31"/>
    </row>
    <row r="7" customFormat="false" ht="15" hidden="false" customHeight="false" outlineLevel="0" collapsed="false">
      <c r="C7" s="34" t="s">
        <v>54</v>
      </c>
      <c r="D7" s="34"/>
      <c r="E7" s="34"/>
      <c r="F7" s="34"/>
      <c r="G7" s="31"/>
    </row>
    <row r="8" customFormat="false" ht="15" hidden="false" customHeight="false" outlineLevel="0" collapsed="false">
      <c r="C8" s="35"/>
      <c r="D8" s="35"/>
      <c r="E8" s="35"/>
      <c r="F8" s="35"/>
      <c r="G8" s="31"/>
    </row>
    <row r="9" customFormat="false" ht="15" hidden="false" customHeight="true" outlineLevel="0" collapsed="false">
      <c r="C9" s="36" t="s">
        <v>55</v>
      </c>
      <c r="D9" s="36" t="s">
        <v>56</v>
      </c>
      <c r="E9" s="36" t="s">
        <v>57</v>
      </c>
      <c r="F9" s="36"/>
      <c r="G9" s="36"/>
    </row>
    <row r="10" customFormat="false" ht="15" hidden="false" customHeight="false" outlineLevel="0" collapsed="false">
      <c r="C10" s="37" t="s">
        <v>58</v>
      </c>
      <c r="D10" s="37" t="s">
        <v>59</v>
      </c>
      <c r="E10" s="38" t="n">
        <f aca="false">SUM(E11:G21)</f>
        <v>0</v>
      </c>
      <c r="F10" s="38"/>
      <c r="G10" s="38"/>
    </row>
    <row r="11" customFormat="false" ht="15" hidden="false" customHeight="false" outlineLevel="0" collapsed="false">
      <c r="C11" s="37" t="s">
        <v>60</v>
      </c>
      <c r="D11" s="37" t="s">
        <v>59</v>
      </c>
      <c r="E11" s="39"/>
      <c r="F11" s="39"/>
      <c r="G11" s="39"/>
    </row>
    <row r="12" customFormat="false" ht="15" hidden="false" customHeight="false" outlineLevel="0" collapsed="false">
      <c r="C12" s="37" t="s">
        <v>61</v>
      </c>
      <c r="D12" s="37" t="s">
        <v>59</v>
      </c>
      <c r="E12" s="39"/>
      <c r="F12" s="39"/>
      <c r="G12" s="39"/>
    </row>
    <row r="13" customFormat="false" ht="15" hidden="false" customHeight="false" outlineLevel="0" collapsed="false">
      <c r="C13" s="40" t="s">
        <v>62</v>
      </c>
      <c r="D13" s="37" t="s">
        <v>59</v>
      </c>
      <c r="E13" s="39"/>
      <c r="F13" s="39"/>
      <c r="G13" s="39"/>
    </row>
    <row r="14" customFormat="false" ht="15" hidden="false" customHeight="true" outlineLevel="0" collapsed="false">
      <c r="C14" s="40" t="s">
        <v>63</v>
      </c>
      <c r="D14" s="37" t="s">
        <v>59</v>
      </c>
      <c r="E14" s="39"/>
      <c r="F14" s="39"/>
      <c r="G14" s="39"/>
      <c r="I14" s="41" t="s">
        <v>64</v>
      </c>
      <c r="J14" s="41"/>
      <c r="K14" s="41"/>
      <c r="L14" s="41"/>
      <c r="M14" s="41"/>
      <c r="N14" s="41"/>
    </row>
    <row r="15" customFormat="false" ht="15" hidden="false" customHeight="false" outlineLevel="0" collapsed="false">
      <c r="C15" s="40" t="s">
        <v>65</v>
      </c>
      <c r="D15" s="37" t="s">
        <v>59</v>
      </c>
      <c r="E15" s="39"/>
      <c r="F15" s="39"/>
      <c r="G15" s="39"/>
      <c r="I15" s="41"/>
      <c r="J15" s="41"/>
      <c r="K15" s="41"/>
      <c r="L15" s="41"/>
      <c r="M15" s="41"/>
      <c r="N15" s="41"/>
    </row>
    <row r="16" customFormat="false" ht="15" hidden="false" customHeight="false" outlineLevel="0" collapsed="false">
      <c r="C16" s="40" t="s">
        <v>66</v>
      </c>
      <c r="D16" s="37" t="s">
        <v>59</v>
      </c>
      <c r="E16" s="39"/>
      <c r="F16" s="39"/>
      <c r="G16" s="39"/>
      <c r="I16" s="41"/>
      <c r="J16" s="41"/>
      <c r="K16" s="41"/>
      <c r="L16" s="41"/>
      <c r="M16" s="41"/>
      <c r="N16" s="41"/>
    </row>
    <row r="17" customFormat="false" ht="15" hidden="false" customHeight="false" outlineLevel="0" collapsed="false">
      <c r="C17" s="40" t="s">
        <v>67</v>
      </c>
      <c r="D17" s="37" t="s">
        <v>59</v>
      </c>
      <c r="E17" s="39"/>
      <c r="F17" s="39"/>
      <c r="G17" s="39"/>
      <c r="I17" s="41"/>
      <c r="J17" s="41"/>
      <c r="K17" s="41"/>
      <c r="L17" s="41"/>
      <c r="M17" s="41"/>
      <c r="N17" s="41"/>
    </row>
    <row r="18" customFormat="false" ht="15" hidden="false" customHeight="false" outlineLevel="0" collapsed="false">
      <c r="C18" s="40" t="s">
        <v>68</v>
      </c>
      <c r="D18" s="37" t="s">
        <v>59</v>
      </c>
      <c r="E18" s="39"/>
      <c r="F18" s="39"/>
      <c r="G18" s="39"/>
      <c r="I18" s="41"/>
      <c r="J18" s="41"/>
      <c r="K18" s="41"/>
      <c r="L18" s="41"/>
      <c r="M18" s="41"/>
      <c r="N18" s="41"/>
    </row>
    <row r="19" customFormat="false" ht="15" hidden="false" customHeight="false" outlineLevel="0" collapsed="false">
      <c r="C19" s="40" t="s">
        <v>69</v>
      </c>
      <c r="D19" s="37" t="s">
        <v>59</v>
      </c>
      <c r="E19" s="39"/>
      <c r="F19" s="39"/>
      <c r="G19" s="39"/>
      <c r="I19" s="41"/>
      <c r="J19" s="41"/>
      <c r="K19" s="41"/>
      <c r="L19" s="41"/>
      <c r="M19" s="41"/>
      <c r="N19" s="41"/>
    </row>
    <row r="20" customFormat="false" ht="15" hidden="false" customHeight="false" outlineLevel="0" collapsed="false">
      <c r="C20" s="40" t="s">
        <v>70</v>
      </c>
      <c r="D20" s="37" t="s">
        <v>59</v>
      </c>
      <c r="E20" s="39"/>
      <c r="F20" s="39"/>
      <c r="G20" s="39"/>
      <c r="I20" s="41"/>
      <c r="J20" s="41"/>
      <c r="K20" s="41"/>
      <c r="L20" s="41"/>
      <c r="M20" s="41"/>
      <c r="N20" s="41"/>
    </row>
    <row r="21" customFormat="false" ht="15" hidden="false" customHeight="false" outlineLevel="0" collapsed="false">
      <c r="C21" s="40" t="s">
        <v>71</v>
      </c>
      <c r="D21" s="37" t="s">
        <v>59</v>
      </c>
      <c r="E21" s="39"/>
      <c r="F21" s="39"/>
      <c r="G21" s="39"/>
      <c r="I21" s="41"/>
      <c r="J21" s="41"/>
      <c r="K21" s="41"/>
      <c r="L21" s="41"/>
      <c r="M21" s="41"/>
      <c r="N21" s="41"/>
    </row>
    <row r="22" customFormat="false" ht="15" hidden="false" customHeight="false" outlineLevel="0" collapsed="false">
      <c r="C22" s="42" t="s">
        <v>72</v>
      </c>
      <c r="D22" s="42"/>
      <c r="E22" s="42"/>
      <c r="F22" s="42"/>
      <c r="G22" s="42"/>
      <c r="I22" s="41"/>
      <c r="J22" s="41"/>
      <c r="K22" s="41"/>
      <c r="L22" s="41"/>
      <c r="M22" s="41"/>
      <c r="N22" s="41"/>
    </row>
    <row r="23" customFormat="false" ht="15" hidden="false" customHeight="false" outlineLevel="0" collapsed="false">
      <c r="C23" s="42"/>
      <c r="D23" s="42"/>
      <c r="E23" s="42"/>
      <c r="F23" s="42"/>
      <c r="G23" s="42"/>
      <c r="I23" s="41"/>
      <c r="J23" s="41"/>
      <c r="K23" s="41"/>
      <c r="L23" s="41"/>
      <c r="M23" s="41"/>
      <c r="N23" s="41"/>
    </row>
    <row r="24" customFormat="false" ht="15" hidden="false" customHeight="false" outlineLevel="0" collapsed="false">
      <c r="C24" s="43"/>
      <c r="D24" s="43"/>
      <c r="E24" s="43"/>
      <c r="F24" s="43"/>
      <c r="G24" s="43"/>
      <c r="I24" s="41"/>
      <c r="J24" s="41"/>
      <c r="K24" s="41"/>
      <c r="L24" s="41"/>
      <c r="M24" s="41"/>
      <c r="N24" s="41"/>
    </row>
    <row r="25" customFormat="false" ht="15" hidden="false" customHeight="false" outlineLevel="0" collapsed="false">
      <c r="C25" s="43"/>
      <c r="D25" s="43"/>
      <c r="E25" s="43"/>
      <c r="F25" s="43"/>
      <c r="G25" s="43"/>
      <c r="I25" s="41"/>
      <c r="J25" s="41"/>
      <c r="K25" s="41"/>
      <c r="L25" s="41"/>
      <c r="M25" s="41"/>
      <c r="N25" s="41"/>
    </row>
    <row r="26" customFormat="false" ht="15" hidden="false" customHeight="false" outlineLevel="0" collapsed="false">
      <c r="C26" s="43"/>
      <c r="D26" s="43"/>
      <c r="E26" s="43"/>
      <c r="F26" s="43"/>
      <c r="G26" s="43"/>
      <c r="I26" s="41"/>
      <c r="J26" s="41"/>
      <c r="K26" s="41"/>
      <c r="L26" s="41"/>
      <c r="M26" s="41"/>
      <c r="N26" s="41"/>
    </row>
    <row r="27" customFormat="false" ht="15" hidden="false" customHeight="false" outlineLevel="0" collapsed="false">
      <c r="C27" s="43"/>
      <c r="D27" s="43"/>
      <c r="E27" s="43"/>
      <c r="F27" s="43"/>
      <c r="G27" s="43"/>
      <c r="I27" s="41"/>
      <c r="J27" s="41"/>
      <c r="K27" s="41"/>
      <c r="L27" s="41"/>
      <c r="M27" s="41"/>
      <c r="N27" s="41"/>
    </row>
    <row r="28" customFormat="false" ht="15" hidden="false" customHeight="false" outlineLevel="0" collapsed="false">
      <c r="C28" s="42" t="s">
        <v>73</v>
      </c>
      <c r="D28" s="42"/>
      <c r="E28" s="42"/>
      <c r="F28" s="42"/>
      <c r="G28" s="42"/>
      <c r="I28" s="41"/>
      <c r="J28" s="41"/>
      <c r="K28" s="41"/>
      <c r="L28" s="41"/>
      <c r="M28" s="41"/>
      <c r="N28" s="41"/>
    </row>
    <row r="29" customFormat="false" ht="15" hidden="false" customHeight="false" outlineLevel="0" collapsed="false">
      <c r="C29" s="42"/>
      <c r="D29" s="42"/>
      <c r="E29" s="42"/>
      <c r="F29" s="42"/>
      <c r="G29" s="42"/>
      <c r="I29" s="41"/>
      <c r="J29" s="41"/>
      <c r="K29" s="41"/>
      <c r="L29" s="41"/>
      <c r="M29" s="41"/>
      <c r="N29" s="41"/>
    </row>
    <row r="30" customFormat="false" ht="15" hidden="false" customHeight="false" outlineLevel="0" collapsed="false">
      <c r="C30" s="43"/>
      <c r="D30" s="43"/>
      <c r="E30" s="43"/>
      <c r="F30" s="43"/>
      <c r="G30" s="43"/>
      <c r="M30" s="44"/>
      <c r="N30" s="44"/>
    </row>
    <row r="31" customFormat="false" ht="15" hidden="false" customHeight="false" outlineLevel="0" collapsed="false">
      <c r="C31" s="43"/>
      <c r="D31" s="43"/>
      <c r="E31" s="43"/>
      <c r="F31" s="43"/>
      <c r="G31" s="43"/>
      <c r="M31" s="44"/>
      <c r="N31" s="44"/>
    </row>
    <row r="32" customFormat="false" ht="15" hidden="false" customHeight="false" outlineLevel="0" collapsed="false">
      <c r="C32" s="43"/>
      <c r="D32" s="43"/>
      <c r="E32" s="43"/>
      <c r="F32" s="43"/>
      <c r="G32" s="43"/>
      <c r="M32" s="44"/>
      <c r="N32" s="44"/>
    </row>
    <row r="33" customFormat="false" ht="15" hidden="false" customHeight="false" outlineLevel="0" collapsed="false">
      <c r="C33" s="43"/>
      <c r="D33" s="43"/>
      <c r="E33" s="43"/>
      <c r="F33" s="43"/>
      <c r="G33" s="43"/>
    </row>
    <row r="34" customFormat="false" ht="17.25" hidden="false" customHeight="true" outlineLevel="0" collapsed="false">
      <c r="C34" s="36" t="s">
        <v>74</v>
      </c>
      <c r="D34" s="36"/>
      <c r="E34" s="36"/>
      <c r="F34" s="36"/>
      <c r="G34" s="36"/>
    </row>
    <row r="35" customFormat="false" ht="15" hidden="false" customHeight="false" outlineLevel="0" collapsed="false">
      <c r="C35" s="36"/>
      <c r="D35" s="36"/>
      <c r="E35" s="36"/>
      <c r="F35" s="36"/>
      <c r="G35" s="36"/>
    </row>
    <row r="36" customFormat="false" ht="15" hidden="false" customHeight="true" outlineLevel="0" collapsed="false">
      <c r="C36" s="36"/>
      <c r="D36" s="36"/>
      <c r="E36" s="36"/>
      <c r="F36" s="36"/>
      <c r="G36" s="36"/>
      <c r="I36" s="41" t="s">
        <v>75</v>
      </c>
      <c r="J36" s="41"/>
      <c r="K36" s="41"/>
      <c r="L36" s="41"/>
      <c r="M36" s="41"/>
      <c r="N36" s="41"/>
    </row>
    <row r="37" customFormat="false" ht="15" hidden="false" customHeight="false" outlineLevel="0" collapsed="false">
      <c r="C37" s="45" t="s">
        <v>76</v>
      </c>
      <c r="D37" s="45" t="s">
        <v>77</v>
      </c>
      <c r="E37" s="45" t="s">
        <v>78</v>
      </c>
      <c r="F37" s="46" t="s">
        <v>79</v>
      </c>
      <c r="G37" s="46" t="s">
        <v>80</v>
      </c>
      <c r="I37" s="41"/>
      <c r="J37" s="41"/>
      <c r="K37" s="41"/>
      <c r="L37" s="41"/>
      <c r="M37" s="41"/>
      <c r="N37" s="41"/>
    </row>
    <row r="38" customFormat="false" ht="15" hidden="false" customHeight="false" outlineLevel="0" collapsed="false">
      <c r="C38" s="47"/>
      <c r="D38" s="48"/>
      <c r="E38" s="49"/>
      <c r="F38" s="50"/>
      <c r="G38" s="51" t="n">
        <f aca="false">E38*D38</f>
        <v>0</v>
      </c>
      <c r="I38" s="41"/>
      <c r="J38" s="41"/>
      <c r="K38" s="41"/>
      <c r="L38" s="41"/>
      <c r="M38" s="41"/>
      <c r="N38" s="41"/>
    </row>
    <row r="39" customFormat="false" ht="15" hidden="false" customHeight="false" outlineLevel="0" collapsed="false">
      <c r="C39" s="47"/>
      <c r="D39" s="48"/>
      <c r="E39" s="49"/>
      <c r="F39" s="50"/>
      <c r="G39" s="51" t="n">
        <f aca="false">E39*D39</f>
        <v>0</v>
      </c>
      <c r="I39" s="41"/>
      <c r="J39" s="41"/>
      <c r="K39" s="41"/>
      <c r="L39" s="41"/>
      <c r="M39" s="41"/>
      <c r="N39" s="41"/>
    </row>
    <row r="40" customFormat="false" ht="15" hidden="false" customHeight="false" outlineLevel="0" collapsed="false">
      <c r="C40" s="47"/>
      <c r="D40" s="48"/>
      <c r="E40" s="49"/>
      <c r="F40" s="50"/>
      <c r="G40" s="51" t="n">
        <f aca="false">E40*D40</f>
        <v>0</v>
      </c>
      <c r="I40" s="41"/>
      <c r="J40" s="41"/>
      <c r="K40" s="41"/>
      <c r="L40" s="41"/>
      <c r="M40" s="41"/>
      <c r="N40" s="41"/>
    </row>
    <row r="41" customFormat="false" ht="15" hidden="false" customHeight="false" outlineLevel="0" collapsed="false">
      <c r="C41" s="47"/>
      <c r="D41" s="48"/>
      <c r="E41" s="49"/>
      <c r="F41" s="50"/>
      <c r="G41" s="51" t="n">
        <f aca="false">E41*D41</f>
        <v>0</v>
      </c>
      <c r="I41" s="41"/>
      <c r="J41" s="41"/>
      <c r="K41" s="41"/>
      <c r="L41" s="41"/>
      <c r="M41" s="41"/>
      <c r="N41" s="41"/>
    </row>
    <row r="42" customFormat="false" ht="15" hidden="false" customHeight="false" outlineLevel="0" collapsed="false">
      <c r="C42" s="47"/>
      <c r="D42" s="48"/>
      <c r="E42" s="49"/>
      <c r="F42" s="50"/>
      <c r="G42" s="51" t="n">
        <f aca="false">E42*D42</f>
        <v>0</v>
      </c>
      <c r="I42" s="41"/>
      <c r="J42" s="41"/>
      <c r="K42" s="41"/>
      <c r="L42" s="41"/>
      <c r="M42" s="41"/>
      <c r="N42" s="41"/>
    </row>
    <row r="43" customFormat="false" ht="15" hidden="false" customHeight="false" outlineLevel="0" collapsed="false">
      <c r="C43" s="47"/>
      <c r="D43" s="48"/>
      <c r="E43" s="49"/>
      <c r="F43" s="50"/>
      <c r="G43" s="51" t="n">
        <f aca="false">E43*D43</f>
        <v>0</v>
      </c>
      <c r="I43" s="41"/>
      <c r="J43" s="41"/>
      <c r="K43" s="41"/>
      <c r="L43" s="41"/>
      <c r="M43" s="41"/>
      <c r="N43" s="41"/>
    </row>
    <row r="44" customFormat="false" ht="15" hidden="false" customHeight="false" outlineLevel="0" collapsed="false">
      <c r="C44" s="47"/>
      <c r="D44" s="48"/>
      <c r="E44" s="49"/>
      <c r="F44" s="50"/>
      <c r="G44" s="51" t="n">
        <f aca="false">E44*D44</f>
        <v>0</v>
      </c>
      <c r="I44" s="41"/>
      <c r="J44" s="41"/>
      <c r="K44" s="41"/>
      <c r="L44" s="41"/>
      <c r="M44" s="41"/>
      <c r="N44" s="41"/>
    </row>
    <row r="45" customFormat="false" ht="15" hidden="false" customHeight="false" outlineLevel="0" collapsed="false">
      <c r="C45" s="47"/>
      <c r="D45" s="48"/>
      <c r="E45" s="49"/>
      <c r="F45" s="50"/>
      <c r="G45" s="51" t="n">
        <f aca="false">E45*D45</f>
        <v>0</v>
      </c>
      <c r="I45" s="41"/>
      <c r="J45" s="41"/>
      <c r="K45" s="41"/>
      <c r="L45" s="41"/>
      <c r="M45" s="41"/>
      <c r="N45" s="41"/>
    </row>
    <row r="46" customFormat="false" ht="15" hidden="false" customHeight="false" outlineLevel="0" collapsed="false">
      <c r="C46" s="47"/>
      <c r="D46" s="48"/>
      <c r="E46" s="49"/>
      <c r="F46" s="50"/>
      <c r="G46" s="51" t="n">
        <f aca="false">E46*D46</f>
        <v>0</v>
      </c>
      <c r="I46" s="41"/>
      <c r="J46" s="41"/>
      <c r="K46" s="41"/>
      <c r="L46" s="41"/>
      <c r="M46" s="41"/>
      <c r="N46" s="41"/>
    </row>
    <row r="47" customFormat="false" ht="15" hidden="false" customHeight="false" outlineLevel="0" collapsed="false">
      <c r="C47" s="47"/>
      <c r="D47" s="48"/>
      <c r="E47" s="49"/>
      <c r="F47" s="50"/>
      <c r="G47" s="51" t="n">
        <f aca="false">E47*D47</f>
        <v>0</v>
      </c>
      <c r="I47" s="41"/>
      <c r="J47" s="41"/>
      <c r="K47" s="41"/>
      <c r="L47" s="41"/>
      <c r="M47" s="41"/>
      <c r="N47" s="41"/>
    </row>
    <row r="48" customFormat="false" ht="15" hidden="false" customHeight="false" outlineLevel="0" collapsed="false">
      <c r="C48" s="36"/>
      <c r="D48" s="36"/>
      <c r="E48" s="36"/>
      <c r="F48" s="36"/>
      <c r="G48" s="52"/>
      <c r="I48" s="41"/>
      <c r="J48" s="41"/>
      <c r="K48" s="41"/>
      <c r="L48" s="41"/>
      <c r="M48" s="41"/>
      <c r="N48" s="41"/>
    </row>
    <row r="49" customFormat="false" ht="15" hidden="false" customHeight="true" outlineLevel="0" collapsed="false">
      <c r="C49" s="53" t="s">
        <v>81</v>
      </c>
      <c r="D49" s="53"/>
      <c r="E49" s="53"/>
      <c r="F49" s="53"/>
      <c r="G49" s="53" t="n">
        <f aca="false">SUM(G38:G47)</f>
        <v>0</v>
      </c>
      <c r="I49" s="41"/>
      <c r="J49" s="41"/>
      <c r="K49" s="41"/>
      <c r="L49" s="41"/>
      <c r="M49" s="41"/>
      <c r="N49" s="41"/>
    </row>
    <row r="50" customFormat="false" ht="23.25" hidden="false" customHeight="true" outlineLevel="0" collapsed="false">
      <c r="C50" s="42" t="s">
        <v>82</v>
      </c>
      <c r="D50" s="42"/>
      <c r="E50" s="42"/>
      <c r="F50" s="42"/>
      <c r="G50" s="42"/>
    </row>
    <row r="51" customFormat="false" ht="15" hidden="true" customHeight="true" outlineLevel="0" collapsed="false">
      <c r="C51" s="42"/>
      <c r="D51" s="42"/>
      <c r="E51" s="42"/>
      <c r="F51" s="42"/>
      <c r="G51" s="42"/>
    </row>
    <row r="52" customFormat="false" ht="17.25" hidden="true" customHeight="true" outlineLevel="0" collapsed="false">
      <c r="C52" s="42"/>
      <c r="D52" s="42"/>
      <c r="E52" s="42"/>
      <c r="F52" s="42"/>
      <c r="G52" s="42"/>
    </row>
    <row r="53" customFormat="false" ht="15" hidden="false" customHeight="false" outlineLevel="0" collapsed="false">
      <c r="C53" s="42"/>
      <c r="D53" s="42"/>
      <c r="E53" s="42"/>
      <c r="F53" s="42"/>
      <c r="G53" s="42"/>
    </row>
    <row r="54" customFormat="false" ht="15" hidden="false" customHeight="false" outlineLevel="0" collapsed="false">
      <c r="C54" s="42"/>
      <c r="D54" s="42"/>
      <c r="E54" s="42"/>
      <c r="F54" s="42"/>
      <c r="G54" s="42"/>
    </row>
    <row r="55" customFormat="false" ht="15" hidden="false" customHeight="true" outlineLevel="0" collapsed="false">
      <c r="C55" s="36" t="s">
        <v>83</v>
      </c>
      <c r="D55" s="36" t="s">
        <v>84</v>
      </c>
      <c r="E55" s="36"/>
      <c r="F55" s="36"/>
      <c r="G55" s="36" t="s">
        <v>85</v>
      </c>
    </row>
    <row r="56" customFormat="false" ht="15" hidden="false" customHeight="false" outlineLevel="0" collapsed="false">
      <c r="C56" s="54"/>
      <c r="D56" s="55"/>
      <c r="E56" s="55"/>
      <c r="F56" s="55"/>
      <c r="G56" s="56"/>
    </row>
    <row r="57" customFormat="false" ht="15" hidden="false" customHeight="false" outlineLevel="0" collapsed="false">
      <c r="C57" s="54"/>
      <c r="D57" s="55"/>
      <c r="E57" s="55"/>
      <c r="F57" s="55"/>
      <c r="G57" s="56"/>
    </row>
    <row r="58" customFormat="false" ht="15" hidden="false" customHeight="false" outlineLevel="0" collapsed="false">
      <c r="C58" s="54"/>
      <c r="D58" s="55"/>
      <c r="E58" s="55"/>
      <c r="F58" s="55"/>
      <c r="G58" s="56"/>
    </row>
    <row r="59" customFormat="false" ht="15" hidden="false" customHeight="false" outlineLevel="0" collapsed="false">
      <c r="C59" s="54"/>
      <c r="D59" s="55"/>
      <c r="E59" s="55"/>
      <c r="F59" s="55"/>
      <c r="G59" s="56"/>
    </row>
    <row r="60" customFormat="false" ht="15" hidden="false" customHeight="true" outlineLevel="0" collapsed="false">
      <c r="C60" s="54"/>
      <c r="D60" s="55"/>
      <c r="E60" s="55"/>
      <c r="F60" s="55"/>
      <c r="G60" s="56"/>
      <c r="I60" s="41" t="s">
        <v>86</v>
      </c>
      <c r="J60" s="41"/>
      <c r="K60" s="41"/>
      <c r="L60" s="41"/>
      <c r="M60" s="41"/>
      <c r="N60" s="41"/>
    </row>
    <row r="61" customFormat="false" ht="15" hidden="false" customHeight="false" outlineLevel="0" collapsed="false">
      <c r="C61" s="54"/>
      <c r="D61" s="55"/>
      <c r="E61" s="55"/>
      <c r="F61" s="55"/>
      <c r="G61" s="56"/>
      <c r="I61" s="41"/>
      <c r="J61" s="41"/>
      <c r="K61" s="41"/>
      <c r="L61" s="41"/>
      <c r="M61" s="41"/>
      <c r="N61" s="41"/>
    </row>
    <row r="62" customFormat="false" ht="15" hidden="false" customHeight="false" outlineLevel="0" collapsed="false">
      <c r="C62" s="54"/>
      <c r="D62" s="55"/>
      <c r="E62" s="55"/>
      <c r="F62" s="55"/>
      <c r="G62" s="56"/>
      <c r="I62" s="41"/>
      <c r="J62" s="41"/>
      <c r="K62" s="41"/>
      <c r="L62" s="41"/>
      <c r="M62" s="41"/>
      <c r="N62" s="41"/>
    </row>
    <row r="63" customFormat="false" ht="15" hidden="false" customHeight="true" outlineLevel="0" collapsed="false">
      <c r="C63" s="54"/>
      <c r="D63" s="55"/>
      <c r="E63" s="55"/>
      <c r="F63" s="55"/>
      <c r="G63" s="56"/>
      <c r="I63" s="41"/>
      <c r="J63" s="41"/>
      <c r="K63" s="41"/>
      <c r="L63" s="41"/>
      <c r="M63" s="41"/>
      <c r="N63" s="41"/>
    </row>
    <row r="64" customFormat="false" ht="15" hidden="false" customHeight="false" outlineLevel="0" collapsed="false">
      <c r="C64" s="54"/>
      <c r="D64" s="55"/>
      <c r="E64" s="55"/>
      <c r="F64" s="55"/>
      <c r="G64" s="56"/>
      <c r="I64" s="41"/>
      <c r="J64" s="41"/>
      <c r="K64" s="41"/>
      <c r="L64" s="41"/>
      <c r="M64" s="41"/>
      <c r="N64" s="41"/>
    </row>
    <row r="65" customFormat="false" ht="15" hidden="false" customHeight="false" outlineLevel="0" collapsed="false">
      <c r="C65" s="54"/>
      <c r="D65" s="55"/>
      <c r="E65" s="55"/>
      <c r="F65" s="55"/>
      <c r="G65" s="56"/>
      <c r="I65" s="41"/>
      <c r="J65" s="41"/>
      <c r="K65" s="41"/>
      <c r="L65" s="41"/>
      <c r="M65" s="41"/>
      <c r="N65" s="41"/>
    </row>
    <row r="66" customFormat="false" ht="17.25" hidden="false" customHeight="true" outlineLevel="0" collapsed="false">
      <c r="C66" s="42" t="s">
        <v>87</v>
      </c>
      <c r="D66" s="42"/>
      <c r="E66" s="42"/>
      <c r="F66" s="42"/>
      <c r="G66" s="42"/>
      <c r="I66" s="41"/>
      <c r="J66" s="41"/>
      <c r="K66" s="41"/>
      <c r="L66" s="41"/>
      <c r="M66" s="41"/>
      <c r="N66" s="41"/>
    </row>
    <row r="67" customFormat="false" ht="15" hidden="false" customHeight="false" outlineLevel="0" collapsed="false">
      <c r="C67" s="42"/>
      <c r="D67" s="42"/>
      <c r="E67" s="42"/>
      <c r="F67" s="42"/>
      <c r="G67" s="42"/>
      <c r="I67" s="41"/>
      <c r="J67" s="41"/>
      <c r="K67" s="41"/>
      <c r="L67" s="41"/>
      <c r="M67" s="41"/>
      <c r="N67" s="41"/>
    </row>
    <row r="68" customFormat="false" ht="15" hidden="false" customHeight="false" outlineLevel="0" collapsed="false">
      <c r="C68" s="42"/>
      <c r="D68" s="42"/>
      <c r="E68" s="42"/>
      <c r="F68" s="42"/>
      <c r="G68" s="42"/>
      <c r="I68" s="41"/>
      <c r="J68" s="41"/>
      <c r="K68" s="41"/>
      <c r="L68" s="41"/>
      <c r="M68" s="41"/>
      <c r="N68" s="41"/>
    </row>
    <row r="69" customFormat="false" ht="15" hidden="false" customHeight="false" outlineLevel="0" collapsed="false">
      <c r="C69" s="36" t="s">
        <v>83</v>
      </c>
      <c r="D69" s="36" t="s">
        <v>85</v>
      </c>
      <c r="E69" s="45" t="s">
        <v>78</v>
      </c>
      <c r="F69" s="46" t="s">
        <v>79</v>
      </c>
      <c r="G69" s="46" t="s">
        <v>80</v>
      </c>
      <c r="I69" s="41"/>
      <c r="J69" s="41"/>
      <c r="K69" s="41"/>
      <c r="L69" s="41"/>
      <c r="M69" s="41"/>
      <c r="N69" s="41"/>
    </row>
    <row r="70" customFormat="false" ht="16.5" hidden="false" customHeight="true" outlineLevel="0" collapsed="false">
      <c r="C70" s="57" t="n">
        <f aca="false">C56</f>
        <v>0</v>
      </c>
      <c r="D70" s="58" t="n">
        <f aca="false">G56</f>
        <v>0</v>
      </c>
      <c r="E70" s="59"/>
      <c r="F70" s="60"/>
      <c r="G70" s="61" t="n">
        <f aca="false">D70*E70</f>
        <v>0</v>
      </c>
      <c r="I70" s="41"/>
      <c r="J70" s="41"/>
      <c r="K70" s="41"/>
      <c r="L70" s="41"/>
      <c r="M70" s="41"/>
      <c r="N70" s="41"/>
    </row>
    <row r="71" customFormat="false" ht="15" hidden="false" customHeight="false" outlineLevel="0" collapsed="false">
      <c r="C71" s="57" t="n">
        <f aca="false">C57</f>
        <v>0</v>
      </c>
      <c r="D71" s="58" t="n">
        <f aca="false">G57</f>
        <v>0</v>
      </c>
      <c r="E71" s="59"/>
      <c r="F71" s="60"/>
      <c r="G71" s="61" t="n">
        <f aca="false">D71*E71</f>
        <v>0</v>
      </c>
      <c r="I71" s="41"/>
      <c r="J71" s="41"/>
      <c r="K71" s="41"/>
      <c r="L71" s="41"/>
      <c r="M71" s="41"/>
      <c r="N71" s="41"/>
    </row>
    <row r="72" customFormat="false" ht="15" hidden="false" customHeight="false" outlineLevel="0" collapsed="false">
      <c r="C72" s="57" t="n">
        <f aca="false">C58</f>
        <v>0</v>
      </c>
      <c r="D72" s="58" t="n">
        <f aca="false">G58</f>
        <v>0</v>
      </c>
      <c r="E72" s="59"/>
      <c r="F72" s="60"/>
      <c r="G72" s="61" t="n">
        <f aca="false">D72*E72</f>
        <v>0</v>
      </c>
      <c r="I72" s="41"/>
      <c r="J72" s="41"/>
      <c r="K72" s="41"/>
      <c r="L72" s="41"/>
      <c r="M72" s="41"/>
      <c r="N72" s="41"/>
    </row>
    <row r="73" customFormat="false" ht="15" hidden="false" customHeight="false" outlineLevel="0" collapsed="false">
      <c r="C73" s="57" t="n">
        <f aca="false">C59</f>
        <v>0</v>
      </c>
      <c r="D73" s="58" t="n">
        <f aca="false">G59</f>
        <v>0</v>
      </c>
      <c r="E73" s="59"/>
      <c r="F73" s="60"/>
      <c r="G73" s="61" t="n">
        <f aca="false">D73*E73</f>
        <v>0</v>
      </c>
      <c r="I73" s="41"/>
      <c r="J73" s="41"/>
      <c r="K73" s="41"/>
      <c r="L73" s="41"/>
      <c r="M73" s="41"/>
      <c r="N73" s="41"/>
    </row>
    <row r="74" customFormat="false" ht="15" hidden="false" customHeight="false" outlineLevel="0" collapsed="false">
      <c r="C74" s="57" t="n">
        <f aca="false">C60</f>
        <v>0</v>
      </c>
      <c r="D74" s="58" t="n">
        <f aca="false">G60</f>
        <v>0</v>
      </c>
      <c r="E74" s="59"/>
      <c r="F74" s="60"/>
      <c r="G74" s="61" t="n">
        <f aca="false">D74*E74</f>
        <v>0</v>
      </c>
      <c r="I74" s="41"/>
      <c r="J74" s="41"/>
      <c r="K74" s="41"/>
      <c r="L74" s="41"/>
      <c r="M74" s="41"/>
      <c r="N74" s="41"/>
    </row>
    <row r="75" customFormat="false" ht="15" hidden="false" customHeight="false" outlineLevel="0" collapsed="false">
      <c r="C75" s="57" t="n">
        <f aca="false">C61</f>
        <v>0</v>
      </c>
      <c r="D75" s="58" t="n">
        <f aca="false">G61</f>
        <v>0</v>
      </c>
      <c r="E75" s="59"/>
      <c r="F75" s="60"/>
      <c r="G75" s="61" t="n">
        <f aca="false">D75*E75</f>
        <v>0</v>
      </c>
      <c r="I75" s="41"/>
      <c r="J75" s="41"/>
      <c r="K75" s="41"/>
      <c r="L75" s="41"/>
      <c r="M75" s="41"/>
      <c r="N75" s="41"/>
    </row>
    <row r="76" customFormat="false" ht="15" hidden="false" customHeight="false" outlineLevel="0" collapsed="false">
      <c r="C76" s="57" t="n">
        <f aca="false">C62</f>
        <v>0</v>
      </c>
      <c r="D76" s="58" t="n">
        <f aca="false">G62</f>
        <v>0</v>
      </c>
      <c r="E76" s="59"/>
      <c r="F76" s="60"/>
      <c r="G76" s="61" t="n">
        <f aca="false">D76*E76</f>
        <v>0</v>
      </c>
      <c r="I76" s="41"/>
      <c r="J76" s="41"/>
      <c r="K76" s="41"/>
      <c r="L76" s="41"/>
      <c r="M76" s="41"/>
      <c r="N76" s="41"/>
    </row>
    <row r="77" customFormat="false" ht="15" hidden="false" customHeight="false" outlineLevel="0" collapsed="false">
      <c r="C77" s="57" t="n">
        <f aca="false">C63</f>
        <v>0</v>
      </c>
      <c r="D77" s="58" t="n">
        <f aca="false">G63</f>
        <v>0</v>
      </c>
      <c r="E77" s="59"/>
      <c r="F77" s="60"/>
      <c r="G77" s="61" t="n">
        <f aca="false">D77*E77</f>
        <v>0</v>
      </c>
      <c r="I77" s="41"/>
      <c r="J77" s="41"/>
      <c r="K77" s="41"/>
      <c r="L77" s="41"/>
      <c r="M77" s="41"/>
      <c r="N77" s="41"/>
    </row>
    <row r="78" customFormat="false" ht="15" hidden="false" customHeight="false" outlineLevel="0" collapsed="false">
      <c r="C78" s="57" t="n">
        <f aca="false">C64</f>
        <v>0</v>
      </c>
      <c r="D78" s="58" t="n">
        <f aca="false">G64</f>
        <v>0</v>
      </c>
      <c r="E78" s="59"/>
      <c r="F78" s="60"/>
      <c r="G78" s="61" t="n">
        <f aca="false">D78*E78</f>
        <v>0</v>
      </c>
    </row>
    <row r="79" customFormat="false" ht="15" hidden="false" customHeight="false" outlineLevel="0" collapsed="false">
      <c r="C79" s="57" t="n">
        <f aca="false">C65</f>
        <v>0</v>
      </c>
      <c r="D79" s="58" t="n">
        <f aca="false">G65</f>
        <v>0</v>
      </c>
      <c r="E79" s="59"/>
      <c r="F79" s="60"/>
      <c r="G79" s="61" t="n">
        <f aca="false">D79*E79</f>
        <v>0</v>
      </c>
    </row>
    <row r="80" customFormat="false" ht="15" hidden="false" customHeight="false" outlineLevel="0" collapsed="false">
      <c r="C80" s="52"/>
      <c r="D80" s="52"/>
      <c r="E80" s="52"/>
      <c r="F80" s="52"/>
      <c r="G80" s="52"/>
    </row>
    <row r="81" customFormat="false" ht="15" hidden="false" customHeight="true" outlineLevel="0" collapsed="false">
      <c r="C81" s="53" t="s">
        <v>88</v>
      </c>
      <c r="D81" s="53"/>
      <c r="E81" s="53"/>
      <c r="F81" s="53"/>
      <c r="G81" s="53" t="n">
        <f aca="false">SUM(G70:G79)</f>
        <v>0</v>
      </c>
    </row>
    <row r="82" customFormat="false" ht="15" hidden="false" customHeight="true" outlineLevel="0" collapsed="false">
      <c r="C82" s="36" t="s">
        <v>89</v>
      </c>
      <c r="D82" s="36"/>
      <c r="E82" s="36"/>
      <c r="F82" s="36"/>
      <c r="G82" s="36"/>
    </row>
    <row r="83" customFormat="false" ht="15" hidden="false" customHeight="false" outlineLevel="0" collapsed="false">
      <c r="C83" s="36"/>
      <c r="D83" s="36"/>
      <c r="E83" s="36"/>
      <c r="F83" s="36"/>
      <c r="G83" s="36"/>
    </row>
    <row r="84" customFormat="false" ht="15" hidden="false" customHeight="false" outlineLevel="0" collapsed="false">
      <c r="C84" s="36"/>
      <c r="D84" s="36"/>
      <c r="E84" s="36"/>
      <c r="F84" s="36"/>
      <c r="G84" s="36"/>
    </row>
    <row r="85" customFormat="false" ht="15" hidden="false" customHeight="true" outlineLevel="0" collapsed="false">
      <c r="C85" s="62" t="s">
        <v>55</v>
      </c>
      <c r="D85" s="62"/>
      <c r="E85" s="62"/>
      <c r="F85" s="62"/>
      <c r="G85" s="62" t="s">
        <v>90</v>
      </c>
    </row>
    <row r="86" customFormat="false" ht="15" hidden="false" customHeight="true" outlineLevel="0" collapsed="false">
      <c r="C86" s="62" t="s">
        <v>91</v>
      </c>
      <c r="D86" s="62"/>
      <c r="E86" s="62"/>
      <c r="F86" s="62"/>
      <c r="G86" s="63" t="n">
        <f aca="false">G49</f>
        <v>0</v>
      </c>
    </row>
    <row r="87" customFormat="false" ht="15" hidden="false" customHeight="true" outlineLevel="0" collapsed="false">
      <c r="C87" s="62" t="s">
        <v>92</v>
      </c>
      <c r="D87" s="62"/>
      <c r="E87" s="62"/>
      <c r="F87" s="62"/>
      <c r="G87" s="63" t="n">
        <f aca="false">G81</f>
        <v>0</v>
      </c>
    </row>
    <row r="88" customFormat="false" ht="15" hidden="false" customHeight="true" outlineLevel="0" collapsed="false">
      <c r="C88" s="62" t="s">
        <v>93</v>
      </c>
      <c r="D88" s="62"/>
      <c r="E88" s="62"/>
      <c r="F88" s="62"/>
      <c r="G88" s="63" t="n">
        <f aca="false">SUM(G86:G87)</f>
        <v>0</v>
      </c>
    </row>
    <row r="89" customFormat="false" ht="15" hidden="false" customHeight="true" outlineLevel="0" collapsed="false">
      <c r="C89" s="36" t="s">
        <v>94</v>
      </c>
      <c r="D89" s="36"/>
      <c r="E89" s="36"/>
      <c r="F89" s="36"/>
      <c r="G89" s="36"/>
    </row>
    <row r="90" customFormat="false" ht="15" hidden="false" customHeight="false" outlineLevel="0" collapsed="false">
      <c r="C90" s="36"/>
      <c r="D90" s="36"/>
      <c r="E90" s="36"/>
      <c r="F90" s="36"/>
      <c r="G90" s="36"/>
    </row>
    <row r="91" customFormat="false" ht="15" hidden="false" customHeight="false" outlineLevel="0" collapsed="false">
      <c r="C91" s="36"/>
      <c r="D91" s="36"/>
      <c r="E91" s="36"/>
      <c r="F91" s="36"/>
      <c r="G91" s="36"/>
    </row>
    <row r="92" customFormat="false" ht="45" hidden="false" customHeight="true" outlineLevel="0" collapsed="false">
      <c r="C92" s="64" t="s">
        <v>95</v>
      </c>
      <c r="D92" s="64" t="s">
        <v>96</v>
      </c>
      <c r="E92" s="64" t="s">
        <v>97</v>
      </c>
      <c r="F92" s="36" t="s">
        <v>98</v>
      </c>
      <c r="G92" s="36"/>
      <c r="I92" s="41" t="s">
        <v>99</v>
      </c>
      <c r="J92" s="41"/>
      <c r="K92" s="41"/>
      <c r="L92" s="41"/>
      <c r="M92" s="41"/>
      <c r="N92" s="41"/>
    </row>
    <row r="93" customFormat="false" ht="15" hidden="false" customHeight="false" outlineLevel="0" collapsed="false">
      <c r="C93" s="65"/>
      <c r="D93" s="66"/>
      <c r="E93" s="67"/>
      <c r="F93" s="68" t="n">
        <f aca="false">D93/30</f>
        <v>0</v>
      </c>
      <c r="G93" s="68"/>
      <c r="I93" s="41"/>
      <c r="J93" s="41"/>
      <c r="K93" s="41"/>
      <c r="L93" s="41"/>
      <c r="M93" s="41"/>
      <c r="N93" s="41"/>
    </row>
    <row r="94" customFormat="false" ht="15" hidden="false" customHeight="false" outlineLevel="0" collapsed="false">
      <c r="C94" s="65"/>
      <c r="D94" s="66"/>
      <c r="E94" s="67"/>
      <c r="F94" s="68" t="n">
        <f aca="false">D94/30</f>
        <v>0</v>
      </c>
      <c r="G94" s="68"/>
      <c r="I94" s="41"/>
      <c r="J94" s="41"/>
      <c r="K94" s="41"/>
      <c r="L94" s="41"/>
      <c r="M94" s="41"/>
      <c r="N94" s="41"/>
    </row>
    <row r="95" customFormat="false" ht="15" hidden="false" customHeight="false" outlineLevel="0" collapsed="false">
      <c r="C95" s="65"/>
      <c r="D95" s="66"/>
      <c r="E95" s="67"/>
      <c r="F95" s="68" t="n">
        <f aca="false">D95/30</f>
        <v>0</v>
      </c>
      <c r="G95" s="68"/>
      <c r="I95" s="41"/>
      <c r="J95" s="41"/>
      <c r="K95" s="41"/>
      <c r="L95" s="41"/>
      <c r="M95" s="41"/>
      <c r="N95" s="41"/>
    </row>
    <row r="96" customFormat="false" ht="15" hidden="false" customHeight="false" outlineLevel="0" collapsed="false">
      <c r="C96" s="65"/>
      <c r="D96" s="66"/>
      <c r="E96" s="67"/>
      <c r="F96" s="68" t="n">
        <f aca="false">D96/30</f>
        <v>0</v>
      </c>
      <c r="G96" s="68"/>
      <c r="I96" s="41"/>
      <c r="J96" s="41"/>
      <c r="K96" s="41"/>
      <c r="L96" s="41"/>
      <c r="M96" s="41"/>
      <c r="N96" s="41"/>
    </row>
    <row r="97" customFormat="false" ht="15" hidden="false" customHeight="false" outlineLevel="0" collapsed="false">
      <c r="C97" s="65"/>
      <c r="D97" s="66"/>
      <c r="E97" s="67"/>
      <c r="F97" s="68" t="n">
        <f aca="false">D97/30</f>
        <v>0</v>
      </c>
      <c r="G97" s="68"/>
      <c r="I97" s="41"/>
      <c r="J97" s="41"/>
      <c r="K97" s="41"/>
      <c r="L97" s="41"/>
      <c r="M97" s="41"/>
      <c r="N97" s="41"/>
    </row>
    <row r="98" customFormat="false" ht="15" hidden="false" customHeight="false" outlineLevel="0" collapsed="false">
      <c r="C98" s="69" t="s">
        <v>100</v>
      </c>
      <c r="D98" s="70" t="n">
        <f aca="false">SUM(D93:D97)</f>
        <v>0</v>
      </c>
      <c r="E98" s="71"/>
      <c r="F98" s="72" t="n">
        <f aca="false">SUM(F93:G97)</f>
        <v>0</v>
      </c>
      <c r="G98" s="72"/>
      <c r="I98" s="41"/>
      <c r="J98" s="41"/>
      <c r="K98" s="41"/>
      <c r="L98" s="41"/>
      <c r="M98" s="41"/>
      <c r="N98" s="41"/>
    </row>
    <row r="99" customFormat="false" ht="15" hidden="false" customHeight="true" outlineLevel="0" collapsed="false">
      <c r="C99" s="73" t="s">
        <v>101</v>
      </c>
      <c r="D99" s="73"/>
      <c r="E99" s="73"/>
      <c r="F99" s="73"/>
      <c r="G99" s="73"/>
      <c r="I99" s="41"/>
      <c r="J99" s="41"/>
      <c r="K99" s="41"/>
      <c r="L99" s="41"/>
      <c r="M99" s="41"/>
      <c r="N99" s="41"/>
    </row>
    <row r="100" customFormat="false" ht="15" hidden="false" customHeight="false" outlineLevel="0" collapsed="false">
      <c r="C100" s="73"/>
      <c r="D100" s="73"/>
      <c r="E100" s="73"/>
      <c r="F100" s="73"/>
      <c r="G100" s="73"/>
      <c r="I100" s="41"/>
      <c r="J100" s="41"/>
      <c r="K100" s="41"/>
      <c r="L100" s="41"/>
      <c r="M100" s="41"/>
      <c r="N100" s="41"/>
    </row>
    <row r="101" customFormat="false" ht="45" hidden="false" customHeight="true" outlineLevel="0" collapsed="false">
      <c r="C101" s="74" t="s">
        <v>95</v>
      </c>
      <c r="D101" s="74" t="s">
        <v>96</v>
      </c>
      <c r="E101" s="74" t="s">
        <v>97</v>
      </c>
      <c r="F101" s="75" t="s">
        <v>98</v>
      </c>
      <c r="G101" s="75"/>
      <c r="I101" s="41"/>
      <c r="J101" s="41"/>
      <c r="K101" s="41"/>
      <c r="L101" s="41"/>
      <c r="M101" s="41"/>
      <c r="N101" s="41"/>
    </row>
    <row r="102" customFormat="false" ht="15" hidden="false" customHeight="false" outlineLevel="0" collapsed="false">
      <c r="C102" s="65"/>
      <c r="D102" s="66"/>
      <c r="E102" s="65"/>
      <c r="F102" s="76" t="n">
        <f aca="false">D102/7</f>
        <v>0</v>
      </c>
      <c r="G102" s="76"/>
      <c r="I102" s="41"/>
      <c r="J102" s="41"/>
      <c r="K102" s="41"/>
      <c r="L102" s="41"/>
      <c r="M102" s="41"/>
      <c r="N102" s="41"/>
    </row>
    <row r="103" customFormat="false" ht="15" hidden="false" customHeight="false" outlineLevel="0" collapsed="false">
      <c r="C103" s="65"/>
      <c r="D103" s="66"/>
      <c r="E103" s="65"/>
      <c r="F103" s="76" t="n">
        <f aca="false">D103/7</f>
        <v>0</v>
      </c>
      <c r="G103" s="76"/>
      <c r="I103" s="41"/>
      <c r="J103" s="41"/>
      <c r="K103" s="41"/>
      <c r="L103" s="41"/>
      <c r="M103" s="41"/>
      <c r="N103" s="41"/>
    </row>
    <row r="104" customFormat="false" ht="15" hidden="false" customHeight="false" outlineLevel="0" collapsed="false">
      <c r="C104" s="65"/>
      <c r="D104" s="66"/>
      <c r="E104" s="65"/>
      <c r="F104" s="76" t="n">
        <f aca="false">D104/7</f>
        <v>0</v>
      </c>
      <c r="G104" s="76"/>
      <c r="I104" s="41"/>
      <c r="J104" s="41"/>
      <c r="K104" s="41"/>
      <c r="L104" s="41"/>
      <c r="M104" s="41"/>
      <c r="N104" s="41"/>
    </row>
    <row r="105" customFormat="false" ht="15" hidden="false" customHeight="false" outlineLevel="0" collapsed="false">
      <c r="C105" s="65"/>
      <c r="D105" s="66"/>
      <c r="E105" s="65"/>
      <c r="F105" s="76" t="n">
        <f aca="false">D105/7</f>
        <v>0</v>
      </c>
      <c r="G105" s="76"/>
      <c r="I105" s="41"/>
      <c r="J105" s="41"/>
      <c r="K105" s="41"/>
      <c r="L105" s="41"/>
      <c r="M105" s="41"/>
      <c r="N105" s="41"/>
    </row>
    <row r="106" customFormat="false" ht="15" hidden="false" customHeight="false" outlineLevel="0" collapsed="false">
      <c r="C106" s="65"/>
      <c r="D106" s="66"/>
      <c r="E106" s="65"/>
      <c r="F106" s="76" t="n">
        <f aca="false">D106/7</f>
        <v>0</v>
      </c>
      <c r="G106" s="76"/>
      <c r="I106" s="41"/>
      <c r="J106" s="41"/>
      <c r="K106" s="41"/>
      <c r="L106" s="41"/>
      <c r="M106" s="41"/>
      <c r="N106" s="41"/>
    </row>
    <row r="107" customFormat="false" ht="15" hidden="false" customHeight="false" outlineLevel="0" collapsed="false">
      <c r="C107" s="65"/>
      <c r="D107" s="66"/>
      <c r="E107" s="65"/>
      <c r="F107" s="76" t="n">
        <f aca="false">D107/7</f>
        <v>0</v>
      </c>
      <c r="G107" s="76"/>
      <c r="I107" s="41"/>
      <c r="J107" s="41"/>
      <c r="K107" s="41"/>
      <c r="L107" s="41"/>
      <c r="M107" s="41"/>
      <c r="N107" s="41"/>
    </row>
    <row r="108" customFormat="false" ht="15" hidden="false" customHeight="false" outlineLevel="0" collapsed="false">
      <c r="C108" s="65"/>
      <c r="D108" s="66"/>
      <c r="E108" s="65"/>
      <c r="F108" s="76" t="n">
        <f aca="false">D108/7</f>
        <v>0</v>
      </c>
      <c r="G108" s="76"/>
      <c r="I108" s="41"/>
      <c r="J108" s="41"/>
      <c r="K108" s="41"/>
      <c r="L108" s="41"/>
      <c r="M108" s="41"/>
      <c r="N108" s="41"/>
    </row>
    <row r="109" customFormat="false" ht="15" hidden="false" customHeight="false" outlineLevel="0" collapsed="false">
      <c r="C109" s="65"/>
      <c r="D109" s="66"/>
      <c r="E109" s="65"/>
      <c r="F109" s="76" t="n">
        <f aca="false">D109/7</f>
        <v>0</v>
      </c>
      <c r="G109" s="76"/>
      <c r="I109" s="41"/>
      <c r="J109" s="41"/>
      <c r="K109" s="41"/>
      <c r="L109" s="41"/>
      <c r="M109" s="41"/>
      <c r="N109" s="41"/>
    </row>
    <row r="110" customFormat="false" ht="15" hidden="false" customHeight="false" outlineLevel="0" collapsed="false">
      <c r="C110" s="65"/>
      <c r="D110" s="66"/>
      <c r="E110" s="65"/>
      <c r="F110" s="76" t="n">
        <f aca="false">D110/7</f>
        <v>0</v>
      </c>
      <c r="G110" s="76"/>
      <c r="I110" s="41"/>
      <c r="J110" s="41"/>
      <c r="K110" s="41"/>
      <c r="L110" s="41"/>
      <c r="M110" s="41"/>
      <c r="N110" s="41"/>
    </row>
    <row r="111" customFormat="false" ht="15" hidden="false" customHeight="false" outlineLevel="0" collapsed="false">
      <c r="C111" s="65"/>
      <c r="D111" s="66"/>
      <c r="E111" s="65"/>
      <c r="F111" s="76" t="n">
        <f aca="false">D111/7</f>
        <v>0</v>
      </c>
      <c r="G111" s="76"/>
      <c r="I111" s="41"/>
      <c r="J111" s="41"/>
      <c r="K111" s="41"/>
      <c r="L111" s="41"/>
      <c r="M111" s="41"/>
      <c r="N111" s="41"/>
    </row>
    <row r="112" customFormat="false" ht="15" hidden="false" customHeight="false" outlineLevel="0" collapsed="false">
      <c r="C112" s="65"/>
      <c r="D112" s="66"/>
      <c r="E112" s="65"/>
      <c r="F112" s="76" t="n">
        <f aca="false">D112/7</f>
        <v>0</v>
      </c>
      <c r="G112" s="76"/>
      <c r="I112" s="41"/>
      <c r="J112" s="41"/>
      <c r="K112" s="41"/>
      <c r="L112" s="41"/>
      <c r="M112" s="41"/>
      <c r="N112" s="41"/>
    </row>
    <row r="113" customFormat="false" ht="15" hidden="false" customHeight="false" outlineLevel="0" collapsed="false">
      <c r="C113" s="65"/>
      <c r="D113" s="66"/>
      <c r="E113" s="65"/>
      <c r="F113" s="76" t="n">
        <f aca="false">D113/7</f>
        <v>0</v>
      </c>
      <c r="G113" s="76"/>
      <c r="I113" s="41"/>
      <c r="J113" s="41"/>
      <c r="K113" s="41"/>
      <c r="L113" s="41"/>
      <c r="M113" s="41"/>
      <c r="N113" s="41"/>
    </row>
    <row r="114" customFormat="false" ht="15" hidden="false" customHeight="false" outlineLevel="0" collapsed="false">
      <c r="C114" s="65"/>
      <c r="D114" s="66"/>
      <c r="E114" s="65"/>
      <c r="F114" s="76" t="n">
        <f aca="false">D114/7</f>
        <v>0</v>
      </c>
      <c r="G114" s="76"/>
      <c r="I114" s="41"/>
      <c r="J114" s="41"/>
      <c r="K114" s="41"/>
      <c r="L114" s="41"/>
      <c r="M114" s="41"/>
      <c r="N114" s="41"/>
    </row>
    <row r="115" customFormat="false" ht="15" hidden="false" customHeight="false" outlineLevel="0" collapsed="false">
      <c r="C115" s="65"/>
      <c r="D115" s="66"/>
      <c r="E115" s="65"/>
      <c r="F115" s="76" t="n">
        <f aca="false">D115/7</f>
        <v>0</v>
      </c>
      <c r="G115" s="76"/>
      <c r="I115" s="41"/>
      <c r="J115" s="41"/>
      <c r="K115" s="41"/>
      <c r="L115" s="41"/>
      <c r="M115" s="41"/>
      <c r="N115" s="41"/>
    </row>
    <row r="116" customFormat="false" ht="15" hidden="false" customHeight="false" outlineLevel="0" collapsed="false">
      <c r="C116" s="65"/>
      <c r="D116" s="66"/>
      <c r="E116" s="65"/>
      <c r="F116" s="76" t="n">
        <f aca="false">D116/7</f>
        <v>0</v>
      </c>
      <c r="G116" s="76"/>
      <c r="I116" s="41"/>
      <c r="J116" s="41"/>
      <c r="K116" s="41"/>
      <c r="L116" s="41"/>
      <c r="M116" s="41"/>
      <c r="N116" s="41"/>
    </row>
    <row r="117" customFormat="false" ht="15" hidden="false" customHeight="false" outlineLevel="0" collapsed="false">
      <c r="C117" s="65"/>
      <c r="D117" s="66"/>
      <c r="E117" s="65"/>
      <c r="F117" s="76" t="n">
        <f aca="false">D117/7</f>
        <v>0</v>
      </c>
      <c r="G117" s="76"/>
      <c r="I117" s="41"/>
      <c r="J117" s="41"/>
      <c r="K117" s="41"/>
      <c r="L117" s="41"/>
      <c r="M117" s="41"/>
      <c r="N117" s="41"/>
    </row>
    <row r="118" customFormat="false" ht="15" hidden="false" customHeight="false" outlineLevel="0" collapsed="false">
      <c r="C118" s="65"/>
      <c r="D118" s="66"/>
      <c r="E118" s="65"/>
      <c r="F118" s="76" t="n">
        <f aca="false">D118/7</f>
        <v>0</v>
      </c>
      <c r="G118" s="76"/>
      <c r="I118" s="41"/>
      <c r="J118" s="41"/>
      <c r="K118" s="41"/>
      <c r="L118" s="41"/>
      <c r="M118" s="41"/>
      <c r="N118" s="41"/>
    </row>
    <row r="119" customFormat="false" ht="15" hidden="false" customHeight="false" outlineLevel="0" collapsed="false">
      <c r="C119" s="65"/>
      <c r="D119" s="66"/>
      <c r="E119" s="65"/>
      <c r="F119" s="76" t="n">
        <f aca="false">D119/7</f>
        <v>0</v>
      </c>
      <c r="G119" s="76"/>
      <c r="I119" s="41"/>
      <c r="J119" s="41"/>
      <c r="K119" s="41"/>
      <c r="L119" s="41"/>
      <c r="M119" s="41"/>
      <c r="N119" s="41"/>
    </row>
    <row r="120" customFormat="false" ht="15" hidden="false" customHeight="false" outlineLevel="0" collapsed="false">
      <c r="C120" s="65"/>
      <c r="D120" s="66"/>
      <c r="E120" s="65"/>
      <c r="F120" s="76" t="n">
        <f aca="false">D120/7</f>
        <v>0</v>
      </c>
      <c r="G120" s="76"/>
      <c r="I120" s="41"/>
      <c r="J120" s="41"/>
      <c r="K120" s="41"/>
      <c r="L120" s="41"/>
      <c r="M120" s="41"/>
      <c r="N120" s="41"/>
    </row>
    <row r="121" customFormat="false" ht="15" hidden="false" customHeight="false" outlineLevel="0" collapsed="false">
      <c r="C121" s="65"/>
      <c r="D121" s="66"/>
      <c r="E121" s="65"/>
      <c r="F121" s="76" t="n">
        <f aca="false">D121/7</f>
        <v>0</v>
      </c>
      <c r="G121" s="76"/>
      <c r="I121" s="41"/>
      <c r="J121" s="41"/>
      <c r="K121" s="41"/>
      <c r="L121" s="41"/>
      <c r="M121" s="41"/>
      <c r="N121" s="41"/>
    </row>
    <row r="122" customFormat="false" ht="15" hidden="false" customHeight="false" outlineLevel="0" collapsed="false">
      <c r="C122" s="69" t="s">
        <v>100</v>
      </c>
      <c r="D122" s="70" t="n">
        <f aca="false">SUM(D102:D121)</f>
        <v>0</v>
      </c>
      <c r="E122" s="71"/>
      <c r="F122" s="72" t="n">
        <f aca="false">SUM(F102:G121)</f>
        <v>0</v>
      </c>
      <c r="G122" s="72"/>
    </row>
    <row r="123" customFormat="false" ht="15" hidden="false" customHeight="true" outlineLevel="0" collapsed="false">
      <c r="C123" s="73" t="s">
        <v>102</v>
      </c>
      <c r="D123" s="73"/>
      <c r="E123" s="73"/>
      <c r="F123" s="73"/>
      <c r="G123" s="73"/>
      <c r="I123" s="41" t="s">
        <v>103</v>
      </c>
      <c r="J123" s="41"/>
      <c r="K123" s="41"/>
      <c r="L123" s="41"/>
      <c r="M123" s="41"/>
      <c r="N123" s="41"/>
    </row>
    <row r="124" customFormat="false" ht="15" hidden="false" customHeight="false" outlineLevel="0" collapsed="false">
      <c r="C124" s="73"/>
      <c r="D124" s="73"/>
      <c r="E124" s="73"/>
      <c r="F124" s="73"/>
      <c r="G124" s="73"/>
      <c r="I124" s="41"/>
      <c r="J124" s="41"/>
      <c r="K124" s="41"/>
      <c r="L124" s="41"/>
      <c r="M124" s="41"/>
      <c r="N124" s="41"/>
    </row>
    <row r="125" customFormat="false" ht="30" hidden="false" customHeight="true" outlineLevel="0" collapsed="false">
      <c r="C125" s="74" t="s">
        <v>95</v>
      </c>
      <c r="D125" s="74" t="s">
        <v>104</v>
      </c>
      <c r="E125" s="77" t="s">
        <v>105</v>
      </c>
      <c r="F125" s="77"/>
      <c r="G125" s="77" t="s">
        <v>106</v>
      </c>
      <c r="I125" s="41"/>
      <c r="J125" s="41"/>
      <c r="K125" s="41"/>
      <c r="L125" s="41"/>
      <c r="M125" s="41"/>
      <c r="N125" s="41"/>
      <c r="O125" s="78"/>
      <c r="P125" s="78"/>
    </row>
    <row r="126" customFormat="false" ht="15" hidden="false" customHeight="false" outlineLevel="0" collapsed="false">
      <c r="C126" s="79" t="s">
        <v>107</v>
      </c>
      <c r="D126" s="65"/>
      <c r="E126" s="80"/>
      <c r="F126" s="80"/>
      <c r="G126" s="81" t="n">
        <f aca="false">E126/270</f>
        <v>0</v>
      </c>
      <c r="I126" s="41"/>
      <c r="J126" s="41"/>
      <c r="K126" s="41"/>
      <c r="L126" s="41"/>
      <c r="M126" s="41"/>
      <c r="N126" s="41"/>
      <c r="O126" s="78"/>
      <c r="P126" s="78"/>
    </row>
    <row r="127" customFormat="false" ht="15" hidden="false" customHeight="false" outlineLevel="0" collapsed="false">
      <c r="C127" s="79" t="s">
        <v>108</v>
      </c>
      <c r="D127" s="65"/>
      <c r="E127" s="80"/>
      <c r="F127" s="80"/>
      <c r="G127" s="81" t="n">
        <f aca="false">E127/270</f>
        <v>0</v>
      </c>
      <c r="I127" s="41"/>
      <c r="J127" s="41"/>
      <c r="K127" s="41"/>
      <c r="L127" s="41"/>
      <c r="M127" s="41"/>
      <c r="N127" s="41"/>
      <c r="O127" s="78" t="s">
        <v>109</v>
      </c>
      <c r="P127" s="78"/>
    </row>
    <row r="128" customFormat="false" ht="15" hidden="false" customHeight="false" outlineLevel="0" collapsed="false">
      <c r="C128" s="79" t="s">
        <v>110</v>
      </c>
      <c r="D128" s="65"/>
      <c r="E128" s="80"/>
      <c r="F128" s="80"/>
      <c r="G128" s="81" t="n">
        <f aca="false">E128/270</f>
        <v>0</v>
      </c>
      <c r="I128" s="41"/>
      <c r="J128" s="41"/>
      <c r="K128" s="41"/>
      <c r="L128" s="41"/>
      <c r="M128" s="41"/>
      <c r="N128" s="41"/>
      <c r="O128" s="78"/>
      <c r="P128" s="78"/>
    </row>
    <row r="129" customFormat="false" ht="15" hidden="false" customHeight="false" outlineLevel="0" collapsed="false">
      <c r="C129" s="79" t="s">
        <v>111</v>
      </c>
      <c r="D129" s="65"/>
      <c r="E129" s="80"/>
      <c r="F129" s="80"/>
      <c r="G129" s="81" t="n">
        <f aca="false">E129/270</f>
        <v>0</v>
      </c>
      <c r="I129" s="41"/>
      <c r="J129" s="41"/>
      <c r="K129" s="41"/>
      <c r="L129" s="41"/>
      <c r="M129" s="41"/>
      <c r="N129" s="41"/>
      <c r="O129" s="78" t="s">
        <v>112</v>
      </c>
      <c r="P129" s="78"/>
    </row>
    <row r="130" customFormat="false" ht="15" hidden="false" customHeight="false" outlineLevel="0" collapsed="false">
      <c r="C130" s="79" t="s">
        <v>113</v>
      </c>
      <c r="D130" s="65"/>
      <c r="E130" s="80"/>
      <c r="F130" s="80"/>
      <c r="G130" s="81" t="n">
        <f aca="false">E130/270</f>
        <v>0</v>
      </c>
      <c r="I130" s="41"/>
      <c r="J130" s="41"/>
      <c r="K130" s="41"/>
      <c r="L130" s="41"/>
      <c r="M130" s="41"/>
      <c r="N130" s="41"/>
      <c r="O130" s="78" t="s">
        <v>114</v>
      </c>
      <c r="P130" s="78"/>
    </row>
    <row r="131" customFormat="false" ht="15" hidden="false" customHeight="false" outlineLevel="0" collapsed="false">
      <c r="C131" s="82"/>
      <c r="D131" s="82"/>
      <c r="E131" s="82"/>
      <c r="F131" s="82"/>
      <c r="G131" s="82"/>
      <c r="I131" s="41"/>
      <c r="J131" s="41"/>
      <c r="K131" s="41"/>
      <c r="L131" s="41"/>
      <c r="M131" s="41"/>
      <c r="N131" s="41"/>
      <c r="O131" s="78" t="s">
        <v>115</v>
      </c>
      <c r="P131" s="78"/>
    </row>
    <row r="132" customFormat="false" ht="15" hidden="false" customHeight="true" outlineLevel="0" collapsed="false">
      <c r="C132" s="62" t="s">
        <v>116</v>
      </c>
      <c r="D132" s="62"/>
      <c r="E132" s="83" t="n">
        <f aca="false">SUM(E126:G130)</f>
        <v>0</v>
      </c>
      <c r="F132" s="83"/>
      <c r="G132" s="84" t="n">
        <f aca="false">SUM(G126:H130)</f>
        <v>0</v>
      </c>
      <c r="I132" s="41"/>
      <c r="J132" s="41"/>
      <c r="K132" s="41"/>
      <c r="L132" s="41"/>
      <c r="M132" s="41"/>
      <c r="N132" s="41"/>
      <c r="O132" s="78" t="s">
        <v>117</v>
      </c>
      <c r="P132" s="78"/>
    </row>
    <row r="133" customFormat="false" ht="15" hidden="false" customHeight="true" outlineLevel="0" collapsed="false">
      <c r="C133" s="36" t="s">
        <v>118</v>
      </c>
      <c r="D133" s="36"/>
      <c r="E133" s="36"/>
      <c r="F133" s="36"/>
      <c r="G133" s="36"/>
      <c r="O133" s="78"/>
      <c r="P133" s="78"/>
    </row>
    <row r="134" customFormat="false" ht="15" hidden="false" customHeight="true" outlineLevel="0" collapsed="false">
      <c r="C134" s="36"/>
      <c r="D134" s="36"/>
      <c r="E134" s="36"/>
      <c r="F134" s="36"/>
      <c r="G134" s="36"/>
      <c r="I134" s="41" t="s">
        <v>119</v>
      </c>
      <c r="J134" s="41"/>
      <c r="K134" s="41"/>
      <c r="L134" s="41"/>
      <c r="M134" s="41"/>
      <c r="N134" s="41"/>
      <c r="O134" s="78"/>
      <c r="P134" s="78"/>
    </row>
    <row r="135" customFormat="false" ht="15" hidden="false" customHeight="false" outlineLevel="0" collapsed="false">
      <c r="C135" s="36"/>
      <c r="D135" s="36"/>
      <c r="E135" s="36"/>
      <c r="F135" s="36"/>
      <c r="G135" s="36"/>
      <c r="I135" s="41"/>
      <c r="J135" s="41"/>
      <c r="K135" s="41"/>
      <c r="L135" s="41"/>
      <c r="M135" s="41"/>
      <c r="N135" s="41"/>
      <c r="O135" s="78"/>
      <c r="P135" s="78"/>
    </row>
    <row r="136" customFormat="false" ht="15" hidden="false" customHeight="true" outlineLevel="0" collapsed="false">
      <c r="C136" s="64" t="s">
        <v>120</v>
      </c>
      <c r="D136" s="85" t="s">
        <v>121</v>
      </c>
      <c r="E136" s="85"/>
      <c r="F136" s="85"/>
      <c r="G136" s="85"/>
      <c r="I136" s="41"/>
      <c r="J136" s="41"/>
      <c r="K136" s="41"/>
      <c r="L136" s="41"/>
      <c r="M136" s="41"/>
      <c r="N136" s="41"/>
    </row>
    <row r="137" customFormat="false" ht="24" hidden="false" customHeight="true" outlineLevel="0" collapsed="false">
      <c r="C137" s="37" t="s">
        <v>122</v>
      </c>
      <c r="D137" s="86"/>
      <c r="E137" s="86"/>
      <c r="F137" s="86"/>
      <c r="G137" s="86"/>
      <c r="I137" s="41"/>
      <c r="J137" s="41"/>
      <c r="K137" s="41"/>
      <c r="L137" s="41"/>
      <c r="M137" s="41"/>
      <c r="N137" s="41"/>
    </row>
    <row r="138" customFormat="false" ht="24" hidden="false" customHeight="true" outlineLevel="0" collapsed="false">
      <c r="C138" s="37" t="s">
        <v>123</v>
      </c>
      <c r="D138" s="86"/>
      <c r="E138" s="86"/>
      <c r="F138" s="86"/>
      <c r="G138" s="86"/>
      <c r="I138" s="41"/>
      <c r="J138" s="41"/>
      <c r="K138" s="41"/>
      <c r="L138" s="41"/>
      <c r="M138" s="41"/>
      <c r="N138" s="41"/>
    </row>
    <row r="139" customFormat="false" ht="24" hidden="false" customHeight="true" outlineLevel="0" collapsed="false">
      <c r="C139" s="37" t="s">
        <v>124</v>
      </c>
      <c r="D139" s="86"/>
      <c r="E139" s="86"/>
      <c r="F139" s="86"/>
      <c r="G139" s="86"/>
      <c r="I139" s="41"/>
      <c r="J139" s="41"/>
      <c r="K139" s="41"/>
      <c r="L139" s="41"/>
      <c r="M139" s="41"/>
      <c r="N139" s="41"/>
    </row>
    <row r="140" customFormat="false" ht="24" hidden="false" customHeight="true" outlineLevel="0" collapsed="false">
      <c r="C140" s="37" t="s">
        <v>125</v>
      </c>
      <c r="D140" s="86"/>
      <c r="E140" s="86"/>
      <c r="F140" s="86"/>
      <c r="G140" s="86"/>
      <c r="I140" s="41"/>
      <c r="J140" s="41"/>
      <c r="K140" s="41"/>
      <c r="L140" s="41"/>
      <c r="M140" s="41"/>
      <c r="N140" s="41"/>
    </row>
    <row r="141" customFormat="false" ht="24" hidden="false" customHeight="true" outlineLevel="0" collapsed="false">
      <c r="C141" s="37" t="s">
        <v>126</v>
      </c>
      <c r="D141" s="86"/>
      <c r="E141" s="86"/>
      <c r="F141" s="86"/>
      <c r="G141" s="86"/>
      <c r="I141" s="41"/>
      <c r="J141" s="41"/>
      <c r="K141" s="41"/>
      <c r="L141" s="41"/>
      <c r="M141" s="41"/>
      <c r="N141" s="41"/>
    </row>
    <row r="142" customFormat="false" ht="24" hidden="false" customHeight="true" outlineLevel="0" collapsed="false">
      <c r="C142" s="37" t="s">
        <v>127</v>
      </c>
      <c r="D142" s="86"/>
      <c r="E142" s="86"/>
      <c r="F142" s="86"/>
      <c r="G142" s="86"/>
      <c r="I142" s="41"/>
      <c r="J142" s="41"/>
      <c r="K142" s="41"/>
      <c r="L142" s="41"/>
      <c r="M142" s="41"/>
      <c r="N142" s="41"/>
    </row>
    <row r="143" customFormat="false" ht="24" hidden="false" customHeight="true" outlineLevel="0" collapsed="false">
      <c r="C143" s="37" t="s">
        <v>113</v>
      </c>
      <c r="D143" s="86"/>
      <c r="E143" s="86"/>
      <c r="F143" s="86"/>
      <c r="G143" s="86"/>
      <c r="I143" s="41"/>
      <c r="J143" s="41"/>
      <c r="K143" s="41"/>
      <c r="L143" s="41"/>
      <c r="M143" s="41"/>
      <c r="N143" s="41"/>
    </row>
    <row r="144" customFormat="false" ht="21.75" hidden="false" customHeight="true" outlineLevel="0" collapsed="false">
      <c r="C144" s="87" t="s">
        <v>128</v>
      </c>
      <c r="D144" s="87"/>
      <c r="E144" s="87"/>
      <c r="F144" s="87"/>
      <c r="G144" s="87"/>
      <c r="I144" s="41" t="s">
        <v>129</v>
      </c>
      <c r="J144" s="41"/>
      <c r="K144" s="41"/>
      <c r="L144" s="41"/>
      <c r="M144" s="41"/>
      <c r="N144" s="41"/>
      <c r="O144" s="41"/>
      <c r="P144" s="41"/>
    </row>
    <row r="145" customFormat="false" ht="45.75" hidden="false" customHeight="true" outlineLevel="0" collapsed="false">
      <c r="C145" s="88"/>
      <c r="D145" s="88"/>
      <c r="E145" s="88"/>
      <c r="F145" s="88"/>
      <c r="G145" s="88"/>
      <c r="I145" s="41"/>
      <c r="J145" s="41"/>
      <c r="K145" s="41"/>
      <c r="L145" s="41"/>
      <c r="M145" s="41"/>
      <c r="N145" s="41"/>
      <c r="O145" s="41"/>
      <c r="P145" s="41"/>
    </row>
    <row r="146" customFormat="false" ht="15" hidden="false" customHeight="false" outlineLevel="0" collapsed="false">
      <c r="C146" s="31"/>
      <c r="D146" s="31"/>
      <c r="E146" s="31"/>
      <c r="F146" s="31"/>
      <c r="G146" s="31"/>
    </row>
    <row r="147" customFormat="false" ht="15" hidden="true" customHeight="false" outlineLevel="0" collapsed="false"/>
    <row r="148" customFormat="false" ht="15" hidden="true" customHeight="false" outlineLevel="0" collapsed="false"/>
    <row r="149" customFormat="false" ht="15" hidden="true" customHeight="false" outlineLevel="0" collapsed="false">
      <c r="M149" s="44" t="s">
        <v>122</v>
      </c>
    </row>
    <row r="150" customFormat="false" ht="15" hidden="true" customHeight="false" outlineLevel="0" collapsed="false">
      <c r="M150" s="44" t="s">
        <v>123</v>
      </c>
    </row>
    <row r="151" customFormat="false" ht="15" hidden="true" customHeight="false" outlineLevel="0" collapsed="false">
      <c r="M151" s="44" t="s">
        <v>124</v>
      </c>
    </row>
    <row r="152" customFormat="false" ht="15" hidden="true" customHeight="false" outlineLevel="0" collapsed="false">
      <c r="M152" s="44" t="s">
        <v>125</v>
      </c>
    </row>
    <row r="153" customFormat="false" ht="15" hidden="true" customHeight="false" outlineLevel="0" collapsed="false">
      <c r="M153" s="44" t="s">
        <v>126</v>
      </c>
    </row>
    <row r="154" customFormat="false" ht="15" hidden="true" customHeight="false" outlineLevel="0" collapsed="false">
      <c r="M154" s="44" t="s">
        <v>127</v>
      </c>
    </row>
    <row r="155" customFormat="false" ht="15" hidden="true" customHeight="false" outlineLevel="0" collapsed="false"/>
    <row r="156" customFormat="false" ht="15" hidden="true" customHeight="false" outlineLevel="0" collapsed="false"/>
    <row r="157" customFormat="false" ht="15" hidden="true" customHeight="false" outlineLevel="0" collapsed="false"/>
    <row r="158" customFormat="false" ht="15" hidden="true" customHeight="false" outlineLevel="0" collapsed="false"/>
    <row r="159" customFormat="false" ht="15" hidden="true" customHeight="false" outlineLevel="0" collapsed="false"/>
    <row r="160" customFormat="false" ht="15" hidden="true" customHeight="false" outlineLevel="0" collapsed="false"/>
    <row r="161" customFormat="false" ht="15" hidden="true" customHeight="false" outlineLevel="0" collapsed="false"/>
    <row r="162" customFormat="false" ht="15" hidden="true" customHeight="false" outlineLevel="0" collapsed="false"/>
    <row r="163" customFormat="false" ht="15" hidden="true" customHeight="false" outlineLevel="0" collapsed="false"/>
    <row r="164" customFormat="false" ht="15" hidden="true" customHeight="false" outlineLevel="0" collapsed="false"/>
    <row r="165" customFormat="false" ht="15" hidden="true" customHeight="false" outlineLevel="0" collapsed="false"/>
    <row r="166" customFormat="false" ht="15" hidden="true" customHeight="false" outlineLevel="0" collapsed="false"/>
    <row r="167" customFormat="false" ht="15" hidden="true" customHeight="false" outlineLevel="0" collapsed="false"/>
    <row r="168" customFormat="false" ht="15" hidden="true" customHeight="false" outlineLevel="0" collapsed="false"/>
    <row r="169" customFormat="false" ht="15" hidden="true" customHeight="false" outlineLevel="0" collapsed="false"/>
    <row r="170" customFormat="false" ht="15" hidden="true" customHeight="false" outlineLevel="0" collapsed="false"/>
    <row r="171" customFormat="false" ht="15" hidden="true" customHeight="false" outlineLevel="0" collapsed="false"/>
    <row r="172" customFormat="false" ht="15" hidden="true" customHeight="false" outlineLevel="0" collapsed="false"/>
    <row r="173" customFormat="false" ht="15" hidden="true" customHeight="false" outlineLevel="0" collapsed="false"/>
    <row r="174" customFormat="false" ht="15" hidden="true" customHeight="false" outlineLevel="0" collapsed="false"/>
    <row r="175" customFormat="false" ht="15" hidden="true" customHeight="false" outlineLevel="0" collapsed="false"/>
    <row r="176" customFormat="false" ht="15" hidden="true" customHeight="false" outlineLevel="0" collapsed="false"/>
    <row r="177" customFormat="false" ht="15" hidden="true" customHeight="false" outlineLevel="0" collapsed="false"/>
    <row r="178" customFormat="false" ht="15" hidden="true" customHeight="false" outlineLevel="0" collapsed="false"/>
    <row r="179" customFormat="false" ht="15" hidden="true" customHeight="false" outlineLevel="0" collapsed="false"/>
    <row r="180" customFormat="false" ht="15" hidden="true" customHeight="false" outlineLevel="0" collapsed="false"/>
    <row r="181" customFormat="false" ht="15" hidden="true" customHeight="false" outlineLevel="0" collapsed="false"/>
    <row r="182" customFormat="false" ht="15" hidden="true" customHeight="false" outlineLevel="0" collapsed="false"/>
    <row r="183" customFormat="false" ht="15" hidden="true" customHeight="false" outlineLevel="0" collapsed="false"/>
    <row r="184" customFormat="false" ht="15" hidden="true" customHeight="false" outlineLevel="0" collapsed="false"/>
    <row r="185" customFormat="false" ht="15" hidden="true" customHeight="false" outlineLevel="0" collapsed="false"/>
    <row r="186" customFormat="false" ht="15" hidden="true" customHeight="false" outlineLevel="0" collapsed="false"/>
    <row r="187" customFormat="false" ht="15" hidden="true" customHeight="false" outlineLevel="0" collapsed="false"/>
    <row r="188" customFormat="false" ht="15" hidden="true" customHeight="false" outlineLevel="0" collapsed="false"/>
    <row r="189" customFormat="false" ht="15" hidden="true" customHeight="false" outlineLevel="0" collapsed="false"/>
    <row r="190" customFormat="false" ht="15" hidden="true" customHeight="false" outlineLevel="0" collapsed="false"/>
    <row r="191" customFormat="false" ht="15" hidden="true" customHeight="false" outlineLevel="0" collapsed="false"/>
    <row r="192" customFormat="false" ht="15" hidden="true" customHeight="false" outlineLevel="0" collapsed="false"/>
    <row r="193" customFormat="false" ht="15" hidden="true" customHeight="false" outlineLevel="0" collapsed="false"/>
    <row r="194" customFormat="false" ht="15" hidden="true" customHeight="false" outlineLevel="0" collapsed="false"/>
    <row r="195" customFormat="false" ht="15" hidden="true" customHeight="false" outlineLevel="0" collapsed="false"/>
    <row r="196" customFormat="false" ht="15" hidden="true" customHeight="false" outlineLevel="0" collapsed="false"/>
    <row r="197" customFormat="false" ht="15" hidden="true" customHeight="false" outlineLevel="0" collapsed="false"/>
    <row r="198" customFormat="false" ht="15" hidden="true" customHeight="false" outlineLevel="0" collapsed="false"/>
    <row r="199" customFormat="false" ht="15" hidden="true" customHeight="false" outlineLevel="0" collapsed="false"/>
    <row r="200" customFormat="false" ht="15" hidden="true" customHeight="false" outlineLevel="0" collapsed="false"/>
    <row r="201" customFormat="false" ht="15" hidden="true" customHeight="false" outlineLevel="0" collapsed="false"/>
    <row r="202" customFormat="false" ht="15" hidden="true" customHeight="false" outlineLevel="0" collapsed="false"/>
    <row r="203" customFormat="false" ht="15" hidden="true" customHeight="false" outlineLevel="0" collapsed="false"/>
    <row r="204" customFormat="false" ht="15" hidden="true" customHeight="false" outlineLevel="0" collapsed="false"/>
    <row r="205" customFormat="false" ht="15" hidden="true" customHeight="false" outlineLevel="0" collapsed="false"/>
    <row r="206" customFormat="false" ht="15" hidden="true" customHeight="false" outlineLevel="0" collapsed="false"/>
    <row r="207" customFormat="false" ht="15" hidden="true" customHeight="false" outlineLevel="0" collapsed="false"/>
    <row r="208" customFormat="false" ht="15" hidden="true" customHeight="false" outlineLevel="0" collapsed="false"/>
    <row r="209" customFormat="false" ht="15" hidden="true" customHeight="false" outlineLevel="0" collapsed="false"/>
    <row r="210" customFormat="false" ht="15" hidden="true" customHeight="false" outlineLevel="0" collapsed="false"/>
    <row r="211" customFormat="false" ht="15" hidden="true" customHeight="false" outlineLevel="0" collapsed="false"/>
    <row r="212" customFormat="false" ht="15" hidden="true" customHeight="false" outlineLevel="0" collapsed="false"/>
    <row r="213" customFormat="false" ht="15" hidden="true" customHeight="false" outlineLevel="0" collapsed="false"/>
    <row r="214" customFormat="false" ht="15" hidden="true" customHeight="false" outlineLevel="0" collapsed="false"/>
    <row r="215" customFormat="false" ht="15" hidden="true" customHeight="false" outlineLevel="0" collapsed="false"/>
    <row r="216" customFormat="false" ht="15" hidden="true" customHeight="false" outlineLevel="0" collapsed="false"/>
    <row r="217" customFormat="false" ht="15" hidden="true" customHeight="false" outlineLevel="0" collapsed="false"/>
    <row r="218" customFormat="false" ht="15" hidden="true" customHeight="false" outlineLevel="0" collapsed="false"/>
    <row r="219" customFormat="false" ht="15" hidden="true" customHeight="false" outlineLevel="0" collapsed="false"/>
    <row r="220" customFormat="false" ht="15" hidden="true" customHeight="false" outlineLevel="0" collapsed="false"/>
    <row r="221" customFormat="false" ht="15" hidden="true" customHeight="false" outlineLevel="0" collapsed="false"/>
    <row r="222" customFormat="false" ht="15" hidden="true" customHeight="false" outlineLevel="0" collapsed="false"/>
    <row r="223" customFormat="false" ht="15" hidden="true" customHeight="false" outlineLevel="0" collapsed="false"/>
    <row r="224" customFormat="false" ht="15" hidden="true" customHeight="false" outlineLevel="0" collapsed="false"/>
    <row r="225" customFormat="false" ht="15" hidden="true" customHeight="false" outlineLevel="0" collapsed="false"/>
    <row r="226" customFormat="false" ht="15" hidden="true" customHeight="false" outlineLevel="0" collapsed="false"/>
    <row r="227" customFormat="false" ht="15" hidden="true" customHeight="false" outlineLevel="0" collapsed="false"/>
    <row r="228" customFormat="false" ht="15" hidden="true" customHeight="false" outlineLevel="0" collapsed="false"/>
    <row r="229" customFormat="false" ht="15" hidden="true" customHeight="false" outlineLevel="0" collapsed="false"/>
    <row r="230" customFormat="false" ht="15" hidden="true" customHeight="false" outlineLevel="0" collapsed="false"/>
    <row r="231" customFormat="false" ht="15" hidden="true" customHeight="false" outlineLevel="0" collapsed="false"/>
    <row r="232" customFormat="false" ht="15" hidden="true" customHeight="false" outlineLevel="0" collapsed="false"/>
    <row r="233" customFormat="false" ht="15" hidden="true" customHeight="false" outlineLevel="0" collapsed="false"/>
    <row r="234" customFormat="false" ht="15" hidden="true" customHeight="false" outlineLevel="0" collapsed="false"/>
    <row r="235" customFormat="false" ht="15" hidden="true" customHeight="false" outlineLevel="0" collapsed="false"/>
    <row r="236" customFormat="false" ht="15" hidden="true" customHeight="false" outlineLevel="0" collapsed="false"/>
    <row r="237" customFormat="false" ht="15" hidden="true" customHeight="false" outlineLevel="0" collapsed="false"/>
    <row r="238" customFormat="false" ht="15" hidden="true" customHeight="false" outlineLevel="0" collapsed="false"/>
    <row r="239" customFormat="false" ht="15" hidden="true" customHeight="false" outlineLevel="0" collapsed="false"/>
    <row r="240" customFormat="false" ht="15" hidden="true" customHeight="false" outlineLevel="0" collapsed="false"/>
    <row r="241" customFormat="false" ht="15" hidden="true" customHeight="false" outlineLevel="0" collapsed="false"/>
    <row r="242" customFormat="false" ht="15" hidden="true" customHeight="false" outlineLevel="0" collapsed="false"/>
    <row r="243" customFormat="false" ht="15" hidden="true" customHeight="false" outlineLevel="0" collapsed="false"/>
    <row r="244" customFormat="false" ht="15" hidden="true" customHeight="false" outlineLevel="0" collapsed="false"/>
    <row r="245" customFormat="false" ht="15" hidden="true" customHeight="false" outlineLevel="0" collapsed="false"/>
    <row r="246" customFormat="false" ht="15" hidden="true" customHeight="false" outlineLevel="0" collapsed="false"/>
    <row r="247" customFormat="false" ht="15" hidden="true" customHeight="false" outlineLevel="0" collapsed="false"/>
    <row r="248" customFormat="false" ht="15" hidden="true" customHeight="false" outlineLevel="0" collapsed="false"/>
    <row r="249" customFormat="false" ht="15" hidden="true" customHeight="false" outlineLevel="0" collapsed="false"/>
    <row r="250" customFormat="false" ht="15" hidden="true" customHeight="false" outlineLevel="0" collapsed="false"/>
    <row r="251" customFormat="false" ht="15" hidden="true" customHeight="false" outlineLevel="0" collapsed="false"/>
    <row r="252" customFormat="false" ht="15" hidden="true" customHeight="false" outlineLevel="0" collapsed="false"/>
    <row r="253" customFormat="false" ht="15" hidden="true" customHeight="false" outlineLevel="0" collapsed="false"/>
    <row r="254" customFormat="false" ht="15" hidden="true" customHeight="false" outlineLevel="0" collapsed="false"/>
    <row r="255" customFormat="false" ht="15" hidden="true" customHeight="false" outlineLevel="0" collapsed="false"/>
    <row r="256" customFormat="false" ht="15" hidden="true" customHeight="false" outlineLevel="0" collapsed="false"/>
    <row r="257" customFormat="false" ht="15" hidden="true" customHeight="false" outlineLevel="0" collapsed="false"/>
    <row r="258" customFormat="false" ht="15" hidden="true" customHeight="false" outlineLevel="0" collapsed="false"/>
    <row r="259" customFormat="false" ht="15" hidden="true" customHeight="false" outlineLevel="0" collapsed="false"/>
    <row r="260" customFormat="false" ht="15" hidden="true" customHeight="false" outlineLevel="0" collapsed="false"/>
    <row r="261" customFormat="false" ht="15" hidden="true" customHeight="false" outlineLevel="0" collapsed="false"/>
    <row r="262" customFormat="false" ht="15" hidden="true" customHeight="false" outlineLevel="0" collapsed="false"/>
    <row r="263" customFormat="false" ht="15" hidden="true" customHeight="false" outlineLevel="0" collapsed="false"/>
    <row r="264" customFormat="false" ht="15" hidden="true" customHeight="false" outlineLevel="0" collapsed="false"/>
    <row r="265" customFormat="false" ht="15" hidden="true" customHeight="false" outlineLevel="0" collapsed="false"/>
    <row r="266" customFormat="false" ht="15" hidden="true" customHeight="false" outlineLevel="0" collapsed="false"/>
    <row r="267" customFormat="false" ht="15" hidden="true" customHeight="false" outlineLevel="0" collapsed="false"/>
    <row r="268" customFormat="false" ht="15" hidden="true" customHeight="false" outlineLevel="0" collapsed="false"/>
    <row r="269" customFormat="false" ht="15" hidden="true" customHeight="false" outlineLevel="0" collapsed="false"/>
    <row r="270" customFormat="false" ht="15" hidden="true" customHeight="false" outlineLevel="0" collapsed="false"/>
    <row r="271" customFormat="false" ht="15" hidden="true" customHeight="false" outlineLevel="0" collapsed="false"/>
    <row r="272" customFormat="false" ht="15" hidden="true" customHeight="false" outlineLevel="0" collapsed="false"/>
    <row r="273" customFormat="false" ht="15" hidden="true" customHeight="false" outlineLevel="0" collapsed="false"/>
    <row r="274" customFormat="false" ht="15" hidden="true" customHeight="false" outlineLevel="0" collapsed="false"/>
    <row r="275" customFormat="false" ht="15" hidden="true" customHeight="false" outlineLevel="0" collapsed="false"/>
    <row r="276" customFormat="false" ht="15" hidden="true" customHeight="false" outlineLevel="0" collapsed="false"/>
    <row r="277" customFormat="false" ht="15" hidden="true" customHeight="false" outlineLevel="0" collapsed="false"/>
    <row r="278" customFormat="false" ht="15" hidden="true" customHeight="false" outlineLevel="0" collapsed="false"/>
    <row r="279" customFormat="false" ht="15" hidden="true" customHeight="false" outlineLevel="0" collapsed="false"/>
    <row r="280" customFormat="false" ht="15" hidden="true" customHeight="false" outlineLevel="0" collapsed="false"/>
    <row r="281" customFormat="false" ht="15" hidden="true" customHeight="false" outlineLevel="0" collapsed="false"/>
    <row r="282" customFormat="false" ht="15" hidden="true" customHeight="false" outlineLevel="0" collapsed="false"/>
    <row r="283" customFormat="false" ht="15" hidden="true" customHeight="false" outlineLevel="0" collapsed="false"/>
    <row r="284" customFormat="false" ht="15" hidden="true" customHeight="false" outlineLevel="0" collapsed="false"/>
    <row r="285" customFormat="false" ht="15" hidden="true" customHeight="false" outlineLevel="0" collapsed="false"/>
    <row r="286" customFormat="false" ht="15" hidden="true" customHeight="false" outlineLevel="0" collapsed="false"/>
    <row r="287" customFormat="false" ht="15" hidden="true" customHeight="false" outlineLevel="0" collapsed="false"/>
    <row r="288" customFormat="false" ht="15" hidden="true" customHeight="false" outlineLevel="0" collapsed="false"/>
    <row r="289" customFormat="false" ht="15" hidden="true" customHeight="false" outlineLevel="0" collapsed="false"/>
    <row r="290" customFormat="false" ht="15" hidden="true" customHeight="false" outlineLevel="0" collapsed="false"/>
    <row r="291" customFormat="false" ht="15" hidden="true" customHeight="false" outlineLevel="0" collapsed="false"/>
    <row r="292" customFormat="false" ht="15" hidden="true" customHeight="false" outlineLevel="0" collapsed="false"/>
    <row r="293" customFormat="false" ht="15" hidden="true" customHeight="false" outlineLevel="0" collapsed="false"/>
    <row r="294" customFormat="false" ht="15" hidden="true" customHeight="false" outlineLevel="0" collapsed="false"/>
    <row r="295" customFormat="false" ht="15" hidden="true" customHeight="false" outlineLevel="0" collapsed="false"/>
    <row r="296" customFormat="false" ht="15" hidden="true" customHeight="false" outlineLevel="0" collapsed="false"/>
    <row r="297" customFormat="false" ht="15" hidden="true" customHeight="false" outlineLevel="0" collapsed="false"/>
    <row r="298" customFormat="false" ht="15" hidden="true" customHeight="false" outlineLevel="0" collapsed="false"/>
    <row r="299" customFormat="false" ht="15" hidden="true" customHeight="false" outlineLevel="0" collapsed="false"/>
    <row r="300" customFormat="false" ht="15" hidden="true" customHeight="false" outlineLevel="0" collapsed="false"/>
    <row r="301" customFormat="false" ht="15" hidden="true" customHeight="false" outlineLevel="0" collapsed="false"/>
    <row r="302" customFormat="false" ht="15" hidden="true" customHeight="false" outlineLevel="0" collapsed="false"/>
    <row r="303" customFormat="false" ht="15" hidden="true" customHeight="false" outlineLevel="0" collapsed="false"/>
    <row r="304" customFormat="false" ht="15" hidden="true" customHeight="false" outlineLevel="0" collapsed="false"/>
    <row r="305" customFormat="false" ht="15" hidden="true" customHeight="false" outlineLevel="0" collapsed="false"/>
    <row r="306" customFormat="false" ht="15" hidden="true" customHeight="false" outlineLevel="0" collapsed="false"/>
    <row r="307" customFormat="false" ht="15" hidden="true" customHeight="false" outlineLevel="0" collapsed="false"/>
    <row r="308" customFormat="false" ht="15" hidden="true" customHeight="false" outlineLevel="0" collapsed="false"/>
    <row r="309" customFormat="false" ht="15" hidden="true" customHeight="false" outlineLevel="0" collapsed="false"/>
    <row r="310" customFormat="false" ht="15" hidden="true" customHeight="false" outlineLevel="0" collapsed="false"/>
    <row r="311" customFormat="false" ht="15" hidden="true" customHeight="false" outlineLevel="0" collapsed="false"/>
    <row r="312" customFormat="false" ht="15" hidden="true" customHeight="false" outlineLevel="0" collapsed="false"/>
    <row r="313" customFormat="false" ht="15" hidden="true" customHeight="false" outlineLevel="0" collapsed="false"/>
    <row r="314" customFormat="false" ht="15" hidden="true" customHeight="false" outlineLevel="0" collapsed="false"/>
    <row r="315" customFormat="false" ht="15" hidden="true" customHeight="false" outlineLevel="0" collapsed="false"/>
    <row r="316" customFormat="false" ht="15" hidden="true" customHeight="false" outlineLevel="0" collapsed="false"/>
    <row r="317" customFormat="false" ht="15" hidden="true" customHeight="false" outlineLevel="0" collapsed="false"/>
    <row r="318" customFormat="false" ht="15" hidden="true" customHeight="false" outlineLevel="0" collapsed="false"/>
    <row r="319" customFormat="false" ht="15" hidden="true" customHeight="false" outlineLevel="0" collapsed="false"/>
    <row r="320" customFormat="false" ht="15" hidden="true" customHeight="false" outlineLevel="0" collapsed="false"/>
    <row r="321" customFormat="false" ht="15" hidden="true" customHeight="false" outlineLevel="0" collapsed="false"/>
    <row r="322" customFormat="false" ht="15" hidden="true" customHeight="false" outlineLevel="0" collapsed="false"/>
    <row r="323" customFormat="false" ht="15" hidden="true" customHeight="false" outlineLevel="0" collapsed="false"/>
    <row r="324" customFormat="false" ht="15" hidden="true" customHeight="false" outlineLevel="0" collapsed="false"/>
    <row r="325" customFormat="false" ht="15" hidden="true" customHeight="false" outlineLevel="0" collapsed="false"/>
    <row r="326" customFormat="false" ht="15" hidden="true" customHeight="false" outlineLevel="0" collapsed="false"/>
    <row r="327" customFormat="false" ht="15" hidden="true" customHeight="false" outlineLevel="0" collapsed="false"/>
    <row r="328" customFormat="false" ht="15" hidden="true" customHeight="false" outlineLevel="0" collapsed="false"/>
    <row r="329" customFormat="false" ht="15" hidden="true" customHeight="false" outlineLevel="0" collapsed="false"/>
    <row r="330" customFormat="false" ht="15" hidden="true" customHeight="false" outlineLevel="0" collapsed="false"/>
    <row r="331" customFormat="false" ht="15" hidden="true" customHeight="false" outlineLevel="0" collapsed="false"/>
    <row r="332" customFormat="false" ht="15" hidden="true" customHeight="false" outlineLevel="0" collapsed="false"/>
    <row r="333" customFormat="false" ht="15" hidden="true" customHeight="false" outlineLevel="0" collapsed="false"/>
    <row r="334" customFormat="false" ht="15" hidden="true" customHeight="false" outlineLevel="0" collapsed="false"/>
    <row r="335" customFormat="false" ht="15" hidden="true" customHeight="false" outlineLevel="0" collapsed="false"/>
    <row r="336" customFormat="false" ht="15" hidden="true" customHeight="false" outlineLevel="0" collapsed="false"/>
    <row r="337" customFormat="false" ht="15" hidden="true" customHeight="false" outlineLevel="0" collapsed="false"/>
    <row r="338" customFormat="false" ht="15" hidden="true" customHeight="false" outlineLevel="0" collapsed="false"/>
    <row r="339" customFormat="false" ht="15" hidden="true" customHeight="false" outlineLevel="0" collapsed="false"/>
    <row r="340" customFormat="false" ht="15" hidden="true" customHeight="false" outlineLevel="0" collapsed="false"/>
  </sheetData>
  <sheetProtection algorithmName="SHA-512" hashValue="iou9mZ7QoxFQ9If8TlvSizo/qjqbgdaf0i0evTi3whm0uMloPCBzLxhyaaJcjeIxU3lX8M/RwfS4G7iUxS/Z/g==" saltValue="ft4K3WC1VMcL6maFmgpV/g==" spinCount="100000" sheet="true" selectLockedCells="true"/>
  <mergeCells count="98">
    <mergeCell ref="C1:G1"/>
    <mergeCell ref="E9:G9"/>
    <mergeCell ref="E10:G10"/>
    <mergeCell ref="E11:G11"/>
    <mergeCell ref="E12:G12"/>
    <mergeCell ref="E13:G13"/>
    <mergeCell ref="E14:G14"/>
    <mergeCell ref="I14:N29"/>
    <mergeCell ref="E15:G15"/>
    <mergeCell ref="E16:G16"/>
    <mergeCell ref="E17:G17"/>
    <mergeCell ref="E18:G18"/>
    <mergeCell ref="E19:G19"/>
    <mergeCell ref="E20:G20"/>
    <mergeCell ref="E21:G21"/>
    <mergeCell ref="C22:G23"/>
    <mergeCell ref="C24:G27"/>
    <mergeCell ref="C28:G29"/>
    <mergeCell ref="C30:G33"/>
    <mergeCell ref="C34:G36"/>
    <mergeCell ref="I36:N49"/>
    <mergeCell ref="C49:F49"/>
    <mergeCell ref="C50:G54"/>
    <mergeCell ref="D55:F55"/>
    <mergeCell ref="D56:F56"/>
    <mergeCell ref="D57:F57"/>
    <mergeCell ref="D58:F58"/>
    <mergeCell ref="D59:F59"/>
    <mergeCell ref="D60:F60"/>
    <mergeCell ref="I60:N77"/>
    <mergeCell ref="D61:F61"/>
    <mergeCell ref="D62:F62"/>
    <mergeCell ref="D63:F63"/>
    <mergeCell ref="D64:F64"/>
    <mergeCell ref="D65:F65"/>
    <mergeCell ref="C66:G68"/>
    <mergeCell ref="C81:F81"/>
    <mergeCell ref="C82:G84"/>
    <mergeCell ref="C85:F85"/>
    <mergeCell ref="C86:F86"/>
    <mergeCell ref="C87:F87"/>
    <mergeCell ref="C88:F88"/>
    <mergeCell ref="C89:G91"/>
    <mergeCell ref="F92:G92"/>
    <mergeCell ref="I92:N121"/>
    <mergeCell ref="F93:G93"/>
    <mergeCell ref="F94:G94"/>
    <mergeCell ref="F95:G95"/>
    <mergeCell ref="F96:G96"/>
    <mergeCell ref="F97:G97"/>
    <mergeCell ref="F98:G98"/>
    <mergeCell ref="C99:G100"/>
    <mergeCell ref="F101:G101"/>
    <mergeCell ref="F102:G102"/>
    <mergeCell ref="F103:G103"/>
    <mergeCell ref="F104:G104"/>
    <mergeCell ref="F105:G105"/>
    <mergeCell ref="F106:G106"/>
    <mergeCell ref="F107:G107"/>
    <mergeCell ref="F108:G108"/>
    <mergeCell ref="F109:G109"/>
    <mergeCell ref="F110:G110"/>
    <mergeCell ref="F111:G111"/>
    <mergeCell ref="F112:G112"/>
    <mergeCell ref="F113:G113"/>
    <mergeCell ref="F114:G114"/>
    <mergeCell ref="F115:G115"/>
    <mergeCell ref="F116:G116"/>
    <mergeCell ref="F117:G117"/>
    <mergeCell ref="F118:G118"/>
    <mergeCell ref="F119:G119"/>
    <mergeCell ref="F120:G120"/>
    <mergeCell ref="F121:G121"/>
    <mergeCell ref="F122:G122"/>
    <mergeCell ref="C123:G124"/>
    <mergeCell ref="I123:N132"/>
    <mergeCell ref="E125:F125"/>
    <mergeCell ref="E126:F126"/>
    <mergeCell ref="E127:F127"/>
    <mergeCell ref="E128:F128"/>
    <mergeCell ref="E129:F129"/>
    <mergeCell ref="E130:F130"/>
    <mergeCell ref="C131:G131"/>
    <mergeCell ref="C132:D132"/>
    <mergeCell ref="E132:F132"/>
    <mergeCell ref="C133:G135"/>
    <mergeCell ref="I134:N143"/>
    <mergeCell ref="D136:G136"/>
    <mergeCell ref="D137:G137"/>
    <mergeCell ref="D138:G138"/>
    <mergeCell ref="D139:G139"/>
    <mergeCell ref="D140:G140"/>
    <mergeCell ref="D141:G141"/>
    <mergeCell ref="D142:G142"/>
    <mergeCell ref="D143:G143"/>
    <mergeCell ref="C144:G144"/>
    <mergeCell ref="I144:P145"/>
    <mergeCell ref="C145:G145"/>
  </mergeCells>
  <dataValidations count="2">
    <dataValidation allowBlank="true" errorStyle="stop" operator="between" showDropDown="false" showErrorMessage="true" showInputMessage="true" sqref="F38:F47" type="list">
      <formula1>$O$127:$O$129</formula1>
      <formula2>0</formula2>
    </dataValidation>
    <dataValidation allowBlank="true" errorStyle="stop" operator="between" showDropDown="false" showErrorMessage="true" showInputMessage="true" sqref="F70:F79" type="list">
      <formula1>$O$130:$O$132</formula1>
      <formula2>0</formula2>
    </dataValidation>
  </dataValidations>
  <printOptions headings="false" gridLines="false" gridLinesSet="true" horizontalCentered="false" verticalCentered="false"/>
  <pageMargins left="0.708333333333333" right="0.708333333333333" top="0.989583333333333" bottom="0.748611111111111" header="0.315277777777778" footer="0.315277777777778"/>
  <pageSetup paperSize="9" scale="100" fitToWidth="1" fitToHeight="0"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rowBreaks count="1" manualBreakCount="1">
    <brk id="82"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3:P54"/>
  <sheetViews>
    <sheetView showFormulas="false" showGridLines="false" showRowColHeaders="false" showZeros="true" rightToLeft="false" tabSelected="false" showOutlineSymbols="true" defaultGridColor="true" view="normal" topLeftCell="A36" colorId="64" zoomScale="100" zoomScaleNormal="100" zoomScalePageLayoutView="100" workbookViewId="0">
      <selection pane="topLeft" activeCell="C38" activeCellId="0" sqref="C38"/>
    </sheetView>
  </sheetViews>
  <sheetFormatPr defaultColWidth="8.6796875" defaultRowHeight="15" customHeight="true" zeroHeight="false" outlineLevelRow="0" outlineLevelCol="0"/>
  <cols>
    <col collapsed="false" customWidth="true" hidden="false" outlineLevel="0" max="2" min="1" style="0" width="9.14"/>
    <col collapsed="false" customWidth="true" hidden="false" outlineLevel="0" max="3" min="3" style="0" width="58"/>
    <col collapsed="false" customWidth="true" hidden="false" outlineLevel="0" max="4" min="4" style="0" width="24"/>
    <col collapsed="false" customWidth="true" hidden="false" outlineLevel="0" max="5" min="5" style="0" width="18.57"/>
    <col collapsed="false" customWidth="true" hidden="false" outlineLevel="0" max="6" min="6" style="0" width="9.14"/>
    <col collapsed="false" customWidth="true" hidden="true" outlineLevel="0" max="17" min="15" style="0" width="11.53"/>
  </cols>
  <sheetData>
    <row r="13" customFormat="false" ht="23.25" hidden="false" customHeight="true" outlineLevel="0" collapsed="false">
      <c r="C13" s="31"/>
      <c r="D13" s="31"/>
      <c r="E13" s="31"/>
      <c r="P13" s="0" t="str">
        <f aca="false">'3_Investimenti Mat e Immat'!D23</f>
        <v>Descrizione</v>
      </c>
    </row>
    <row r="14" customFormat="false" ht="15" hidden="false" customHeight="false" outlineLevel="0" collapsed="false">
      <c r="C14" s="31"/>
      <c r="D14" s="31"/>
      <c r="E14" s="31"/>
      <c r="P14" s="0" t="n">
        <f aca="false">'3_Investimenti Mat e Immat'!D24</f>
        <v>0</v>
      </c>
    </row>
    <row r="15" customFormat="false" ht="17.25" hidden="false" customHeight="true" outlineLevel="0" collapsed="false">
      <c r="C15" s="31"/>
      <c r="D15" s="31"/>
      <c r="E15" s="31"/>
      <c r="G15" s="89" t="s">
        <v>130</v>
      </c>
      <c r="H15" s="89"/>
      <c r="I15" s="89"/>
      <c r="J15" s="89"/>
      <c r="K15" s="89"/>
      <c r="L15" s="89"/>
      <c r="M15" s="89"/>
      <c r="N15" s="89"/>
      <c r="P15" s="0" t="n">
        <f aca="false">'3_Investimenti Mat e Immat'!D25</f>
        <v>0</v>
      </c>
    </row>
    <row r="16" customFormat="false" ht="17.25" hidden="false" customHeight="true" outlineLevel="0" collapsed="false">
      <c r="B16" s="90"/>
      <c r="C16" s="31"/>
      <c r="D16" s="31"/>
      <c r="E16" s="31"/>
      <c r="G16" s="89"/>
      <c r="H16" s="89"/>
      <c r="I16" s="89"/>
      <c r="J16" s="89"/>
      <c r="K16" s="89"/>
      <c r="L16" s="89"/>
      <c r="M16" s="89"/>
      <c r="N16" s="89"/>
    </row>
    <row r="17" customFormat="false" ht="17.25" hidden="false" customHeight="true" outlineLevel="0" collapsed="false">
      <c r="B17" s="90"/>
      <c r="C17" s="31"/>
      <c r="D17" s="31"/>
      <c r="E17" s="31"/>
      <c r="G17" s="89"/>
      <c r="H17" s="89"/>
      <c r="I17" s="89"/>
      <c r="J17" s="89"/>
      <c r="K17" s="89"/>
      <c r="L17" s="89"/>
      <c r="M17" s="89"/>
      <c r="N17" s="89"/>
    </row>
    <row r="18" customFormat="false" ht="17.25" hidden="false" customHeight="true" outlineLevel="0" collapsed="false">
      <c r="B18" s="90"/>
      <c r="C18" s="31"/>
      <c r="D18" s="31"/>
      <c r="E18" s="31"/>
      <c r="G18" s="89"/>
      <c r="H18" s="89"/>
      <c r="I18" s="89"/>
      <c r="J18" s="89"/>
      <c r="K18" s="89"/>
      <c r="L18" s="89"/>
      <c r="M18" s="89"/>
      <c r="N18" s="89"/>
    </row>
    <row r="19" customFormat="false" ht="17.25" hidden="false" customHeight="true" outlineLevel="0" collapsed="false">
      <c r="B19" s="90"/>
      <c r="C19" s="31"/>
      <c r="D19" s="31"/>
      <c r="E19" s="31"/>
      <c r="G19" s="89"/>
      <c r="H19" s="89"/>
      <c r="I19" s="89"/>
      <c r="J19" s="89"/>
      <c r="K19" s="89"/>
      <c r="L19" s="89"/>
      <c r="M19" s="89"/>
      <c r="N19" s="89"/>
    </row>
    <row r="20" customFormat="false" ht="17.25" hidden="false" customHeight="true" outlineLevel="0" collapsed="false">
      <c r="B20" s="90"/>
      <c r="C20" s="31"/>
      <c r="D20" s="31"/>
      <c r="E20" s="31"/>
      <c r="G20" s="89"/>
      <c r="H20" s="89"/>
      <c r="I20" s="89"/>
      <c r="J20" s="89"/>
      <c r="K20" s="89"/>
      <c r="L20" s="89"/>
      <c r="M20" s="89"/>
      <c r="N20" s="89"/>
    </row>
    <row r="21" customFormat="false" ht="17.25" hidden="false" customHeight="true" outlineLevel="0" collapsed="false">
      <c r="B21" s="90"/>
      <c r="C21" s="31"/>
      <c r="D21" s="31"/>
      <c r="E21" s="31"/>
      <c r="G21" s="89"/>
      <c r="H21" s="89"/>
      <c r="I21" s="89"/>
      <c r="J21" s="89"/>
      <c r="K21" s="89"/>
      <c r="L21" s="89"/>
      <c r="M21" s="89"/>
      <c r="N21" s="89"/>
    </row>
    <row r="22" customFormat="false" ht="17.25" hidden="false" customHeight="true" outlineLevel="0" collapsed="false">
      <c r="B22" s="90"/>
      <c r="C22" s="31"/>
      <c r="D22" s="31"/>
      <c r="E22" s="31"/>
      <c r="G22" s="89"/>
      <c r="H22" s="89"/>
      <c r="I22" s="89"/>
      <c r="J22" s="89"/>
      <c r="K22" s="89"/>
      <c r="L22" s="89"/>
      <c r="M22" s="89"/>
      <c r="N22" s="89"/>
    </row>
    <row r="23" customFormat="false" ht="17.25" hidden="false" customHeight="true" outlineLevel="0" collapsed="false">
      <c r="B23" s="90"/>
      <c r="C23" s="31"/>
      <c r="D23" s="31"/>
      <c r="E23" s="31"/>
      <c r="G23" s="89"/>
      <c r="H23" s="89"/>
      <c r="I23" s="89"/>
      <c r="J23" s="89"/>
      <c r="K23" s="89"/>
      <c r="L23" s="89"/>
      <c r="M23" s="89"/>
      <c r="N23" s="89"/>
    </row>
    <row r="24" customFormat="false" ht="17.25" hidden="false" customHeight="true" outlineLevel="0" collapsed="false">
      <c r="B24" s="90"/>
      <c r="C24" s="31"/>
      <c r="D24" s="31"/>
      <c r="E24" s="31"/>
      <c r="G24" s="89"/>
      <c r="H24" s="89"/>
      <c r="I24" s="89"/>
      <c r="J24" s="89"/>
      <c r="K24" s="89"/>
      <c r="L24" s="89"/>
      <c r="M24" s="89"/>
      <c r="N24" s="89"/>
    </row>
    <row r="25" customFormat="false" ht="17.25" hidden="false" customHeight="true" outlineLevel="0" collapsed="false">
      <c r="B25" s="90"/>
      <c r="C25" s="31"/>
      <c r="D25" s="31"/>
      <c r="E25" s="31"/>
      <c r="G25" s="89"/>
      <c r="H25" s="89"/>
      <c r="I25" s="89"/>
      <c r="J25" s="89"/>
      <c r="K25" s="89"/>
      <c r="L25" s="89"/>
      <c r="M25" s="89"/>
      <c r="N25" s="89"/>
    </row>
    <row r="26" customFormat="false" ht="17.25" hidden="false" customHeight="true" outlineLevel="0" collapsed="false">
      <c r="B26" s="90"/>
      <c r="C26" s="31"/>
      <c r="D26" s="31"/>
      <c r="E26" s="31"/>
      <c r="G26" s="89"/>
      <c r="H26" s="89"/>
      <c r="I26" s="89"/>
      <c r="J26" s="89"/>
      <c r="K26" s="89"/>
      <c r="L26" s="89"/>
      <c r="M26" s="89"/>
      <c r="N26" s="89"/>
    </row>
    <row r="27" customFormat="false" ht="17.25" hidden="false" customHeight="true" outlineLevel="0" collapsed="false">
      <c r="B27" s="33" t="s">
        <v>131</v>
      </c>
      <c r="C27" s="31"/>
      <c r="D27" s="31"/>
      <c r="E27" s="31"/>
      <c r="G27" s="89"/>
      <c r="H27" s="89"/>
      <c r="I27" s="89"/>
      <c r="J27" s="89"/>
      <c r="K27" s="89"/>
      <c r="L27" s="89"/>
      <c r="M27" s="89"/>
      <c r="N27" s="89"/>
    </row>
    <row r="28" customFormat="false" ht="17.25" hidden="false" customHeight="true" outlineLevel="0" collapsed="false">
      <c r="B28" s="31"/>
      <c r="C28" s="31"/>
      <c r="D28" s="31"/>
      <c r="E28" s="31"/>
      <c r="G28" s="89"/>
      <c r="H28" s="89"/>
      <c r="I28" s="89"/>
      <c r="J28" s="89"/>
      <c r="K28" s="89"/>
      <c r="L28" s="89"/>
      <c r="M28" s="89"/>
      <c r="N28" s="89"/>
    </row>
    <row r="29" customFormat="false" ht="17.25" hidden="false" customHeight="true" outlineLevel="0" collapsed="false">
      <c r="B29" s="90" t="s">
        <v>132</v>
      </c>
      <c r="C29" s="31"/>
      <c r="D29" s="31"/>
      <c r="E29" s="31"/>
      <c r="G29" s="89"/>
      <c r="H29" s="89"/>
      <c r="I29" s="89"/>
      <c r="J29" s="89"/>
      <c r="K29" s="89"/>
      <c r="L29" s="89"/>
      <c r="M29" s="89"/>
      <c r="N29" s="89"/>
    </row>
    <row r="30" customFormat="false" ht="17.25" hidden="false" customHeight="true" outlineLevel="0" collapsed="false">
      <c r="B30" s="90"/>
      <c r="C30" s="31"/>
      <c r="D30" s="31"/>
      <c r="E30" s="31"/>
      <c r="G30" s="89"/>
      <c r="H30" s="89"/>
      <c r="I30" s="89"/>
      <c r="J30" s="89"/>
      <c r="K30" s="89"/>
      <c r="L30" s="89"/>
      <c r="M30" s="89"/>
      <c r="N30" s="89"/>
    </row>
    <row r="31" customFormat="false" ht="17.25" hidden="false" customHeight="true" outlineLevel="0" collapsed="false">
      <c r="B31" s="90"/>
      <c r="C31" s="31"/>
      <c r="D31" s="31"/>
      <c r="E31" s="31"/>
      <c r="G31" s="89"/>
      <c r="H31" s="89"/>
      <c r="I31" s="89"/>
      <c r="J31" s="89"/>
      <c r="K31" s="89"/>
      <c r="L31" s="89"/>
      <c r="M31" s="89"/>
      <c r="N31" s="89"/>
    </row>
    <row r="32" customFormat="false" ht="17.25" hidden="false" customHeight="true" outlineLevel="0" collapsed="false">
      <c r="B32" s="90"/>
      <c r="C32" s="31"/>
      <c r="D32" s="31"/>
      <c r="E32" s="31"/>
      <c r="G32" s="89"/>
      <c r="H32" s="89"/>
      <c r="I32" s="89"/>
      <c r="J32" s="89"/>
      <c r="K32" s="89"/>
      <c r="L32" s="89"/>
      <c r="M32" s="89"/>
      <c r="N32" s="89"/>
    </row>
    <row r="33" customFormat="false" ht="17.25" hidden="false" customHeight="true" outlineLevel="0" collapsed="false">
      <c r="B33" s="90"/>
      <c r="C33" s="31"/>
      <c r="D33" s="31"/>
      <c r="E33" s="31"/>
      <c r="G33" s="89"/>
      <c r="H33" s="89"/>
      <c r="I33" s="89"/>
      <c r="J33" s="89"/>
      <c r="K33" s="89"/>
      <c r="L33" s="89"/>
      <c r="M33" s="89"/>
      <c r="N33" s="89"/>
    </row>
    <row r="34" customFormat="false" ht="17.25" hidden="false" customHeight="true" outlineLevel="0" collapsed="false">
      <c r="B34" s="90"/>
      <c r="C34" s="31"/>
      <c r="D34" s="31"/>
      <c r="E34" s="31"/>
      <c r="G34" s="89"/>
      <c r="H34" s="89"/>
      <c r="I34" s="89"/>
      <c r="J34" s="89"/>
      <c r="K34" s="89"/>
      <c r="L34" s="89"/>
      <c r="M34" s="89"/>
      <c r="N34" s="89"/>
    </row>
    <row r="35" customFormat="false" ht="17.25" hidden="false" customHeight="true" outlineLevel="0" collapsed="false">
      <c r="B35" s="90"/>
      <c r="C35" s="31"/>
      <c r="D35" s="31"/>
      <c r="E35" s="31"/>
      <c r="G35" s="89"/>
      <c r="H35" s="89"/>
      <c r="I35" s="89"/>
      <c r="J35" s="89"/>
      <c r="K35" s="89"/>
      <c r="L35" s="89"/>
      <c r="M35" s="89"/>
      <c r="N35" s="89"/>
    </row>
    <row r="36" customFormat="false" ht="15" hidden="false" customHeight="false" outlineLevel="0" collapsed="false">
      <c r="B36" s="31"/>
      <c r="C36" s="31"/>
      <c r="D36" s="31"/>
      <c r="E36" s="31"/>
      <c r="G36" s="89"/>
      <c r="H36" s="89"/>
      <c r="I36" s="89"/>
      <c r="J36" s="89"/>
      <c r="K36" s="89"/>
      <c r="L36" s="89"/>
      <c r="M36" s="89"/>
      <c r="N36" s="89"/>
    </row>
    <row r="37" customFormat="false" ht="15" hidden="false" customHeight="true" outlineLevel="0" collapsed="false">
      <c r="B37" s="36" t="s">
        <v>133</v>
      </c>
      <c r="C37" s="36" t="s">
        <v>134</v>
      </c>
      <c r="D37" s="36" t="s">
        <v>135</v>
      </c>
      <c r="E37" s="36"/>
      <c r="G37" s="89"/>
      <c r="H37" s="89"/>
      <c r="I37" s="89"/>
      <c r="J37" s="89"/>
      <c r="K37" s="89"/>
      <c r="L37" s="89"/>
      <c r="M37" s="89"/>
      <c r="N37" s="89"/>
    </row>
    <row r="38" customFormat="false" ht="34.5" hidden="false" customHeight="true" outlineLevel="0" collapsed="false">
      <c r="B38" s="37" t="s">
        <v>136</v>
      </c>
      <c r="C38" s="43"/>
      <c r="D38" s="43"/>
      <c r="E38" s="43"/>
      <c r="G38" s="89"/>
      <c r="H38" s="89"/>
      <c r="I38" s="89"/>
      <c r="J38" s="89"/>
      <c r="K38" s="89"/>
      <c r="L38" s="89"/>
      <c r="M38" s="89"/>
      <c r="N38" s="89"/>
    </row>
    <row r="39" customFormat="false" ht="34.5" hidden="false" customHeight="true" outlineLevel="0" collapsed="false">
      <c r="B39" s="37" t="s">
        <v>137</v>
      </c>
      <c r="C39" s="43"/>
      <c r="D39" s="43"/>
      <c r="E39" s="43"/>
      <c r="G39" s="89"/>
      <c r="H39" s="89"/>
      <c r="I39" s="89"/>
      <c r="J39" s="89"/>
      <c r="K39" s="89"/>
      <c r="L39" s="89"/>
      <c r="M39" s="89"/>
      <c r="N39" s="89"/>
    </row>
    <row r="40" customFormat="false" ht="34.5" hidden="false" customHeight="true" outlineLevel="0" collapsed="false">
      <c r="B40" s="37" t="s">
        <v>138</v>
      </c>
      <c r="C40" s="47"/>
      <c r="D40" s="43"/>
      <c r="E40" s="43"/>
      <c r="G40" s="89"/>
      <c r="H40" s="89"/>
      <c r="I40" s="89"/>
      <c r="J40" s="89"/>
      <c r="K40" s="89"/>
      <c r="L40" s="89"/>
      <c r="M40" s="89"/>
      <c r="N40" s="89"/>
    </row>
    <row r="41" customFormat="false" ht="34.5" hidden="false" customHeight="true" outlineLevel="0" collapsed="false">
      <c r="B41" s="37" t="s">
        <v>139</v>
      </c>
      <c r="C41" s="47"/>
      <c r="D41" s="43"/>
      <c r="E41" s="43"/>
      <c r="F41" s="31"/>
      <c r="G41" s="89"/>
      <c r="H41" s="89"/>
      <c r="I41" s="89"/>
      <c r="J41" s="89"/>
      <c r="K41" s="89"/>
      <c r="L41" s="89"/>
      <c r="M41" s="89"/>
      <c r="N41" s="89"/>
    </row>
    <row r="42" customFormat="false" ht="34.5" hidden="false" customHeight="true" outlineLevel="0" collapsed="false">
      <c r="B42" s="37" t="s">
        <v>140</v>
      </c>
      <c r="C42" s="47"/>
      <c r="D42" s="43"/>
      <c r="E42" s="43"/>
      <c r="F42" s="31"/>
      <c r="G42" s="89"/>
      <c r="H42" s="89"/>
      <c r="I42" s="89"/>
      <c r="J42" s="89"/>
      <c r="K42" s="89"/>
      <c r="L42" s="89"/>
      <c r="M42" s="89"/>
      <c r="N42" s="89"/>
    </row>
    <row r="43" customFormat="false" ht="15" hidden="false" customHeight="false" outlineLevel="0" collapsed="false">
      <c r="B43" s="35"/>
      <c r="C43" s="31"/>
      <c r="D43" s="31"/>
      <c r="E43" s="31"/>
      <c r="F43" s="34"/>
    </row>
    <row r="44" customFormat="false" ht="15" hidden="false" customHeight="false" outlineLevel="0" collapsed="false">
      <c r="B44" s="31"/>
      <c r="C44" s="31"/>
      <c r="D44" s="31"/>
      <c r="E44" s="31"/>
      <c r="F44" s="35"/>
    </row>
    <row r="45" customFormat="false" ht="17.25" hidden="false" customHeight="true" outlineLevel="0" collapsed="false">
      <c r="F45" s="31"/>
    </row>
    <row r="47" customFormat="false" ht="45" hidden="false" customHeight="true" outlineLevel="0" collapsed="false"/>
    <row r="53" customFormat="false" ht="15" hidden="false" customHeight="false" outlineLevel="0" collapsed="false">
      <c r="B53" s="35"/>
      <c r="C53" s="35"/>
      <c r="D53" s="35"/>
      <c r="E53" s="35"/>
    </row>
    <row r="54" customFormat="false" ht="15" hidden="false" customHeight="false" outlineLevel="0" collapsed="false">
      <c r="B54" s="34"/>
      <c r="C54" s="35"/>
      <c r="D54" s="35"/>
      <c r="E54" s="35"/>
    </row>
  </sheetData>
  <sheetProtection algorithmName="SHA-512" hashValue="iQSxeBGf7smGr8iOGGdmZwjio5JY5+BiEORCoCe2zIDG/UWDLhf1BGY5RJzzyYWPFSbQRlJEM1mlEUhg4K+HHA==" saltValue="55DP3B4h/zrSftNN70Jqwg==" spinCount="100000" sheet="true" selectLockedCells="true"/>
  <mergeCells count="7">
    <mergeCell ref="G15:N42"/>
    <mergeCell ref="D37:E37"/>
    <mergeCell ref="D38:E38"/>
    <mergeCell ref="D39:E39"/>
    <mergeCell ref="D40:E40"/>
    <mergeCell ref="D41:E41"/>
    <mergeCell ref="D42:E42"/>
  </mergeCells>
  <printOptions headings="false" gridLines="false" gridLinesSet="true" horizontalCentered="false" verticalCentered="false"/>
  <pageMargins left="0.7" right="0.7" top="0.597222222222222" bottom="0.75" header="0.3" footer="0.3"/>
  <pageSetup paperSize="9" scale="100" fitToWidth="1" fitToHeight="0"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AK179"/>
  <sheetViews>
    <sheetView showFormulas="false" showGridLines="false" showRowColHeaders="false" showZeros="true" rightToLeft="false" tabSelected="false" showOutlineSymbols="true" defaultGridColor="true" view="normal" topLeftCell="A77" colorId="64" zoomScale="100" zoomScaleNormal="100" zoomScalePageLayoutView="85" workbookViewId="0">
      <selection pane="topLeft" activeCell="C83" activeCellId="0" sqref="C83"/>
    </sheetView>
  </sheetViews>
  <sheetFormatPr defaultColWidth="8.6796875" defaultRowHeight="15" customHeight="true" zeroHeight="false" outlineLevelRow="0" outlineLevelCol="0"/>
  <cols>
    <col collapsed="false" customWidth="true" hidden="false" outlineLevel="0" max="2" min="1" style="0" width="9.14"/>
    <col collapsed="false" customWidth="true" hidden="false" outlineLevel="0" max="3" min="3" style="0" width="36"/>
    <col collapsed="false" customWidth="true" hidden="false" outlineLevel="0" max="4" min="4" style="0" width="35.14"/>
    <col collapsed="false" customWidth="true" hidden="false" outlineLevel="0" max="5" min="5" style="0" width="14"/>
    <col collapsed="false" customWidth="true" hidden="false" outlineLevel="0" max="6" min="6" style="0" width="12.71"/>
    <col collapsed="false" customWidth="true" hidden="false" outlineLevel="0" max="7" min="7" style="0" width="15.29"/>
    <col collapsed="false" customWidth="true" hidden="false" outlineLevel="0" max="8" min="8" style="0" width="19"/>
    <col collapsed="false" customWidth="true" hidden="false" outlineLevel="0" max="9" min="9" style="0" width="17.42"/>
    <col collapsed="false" customWidth="true" hidden="false" outlineLevel="0" max="11" min="10" style="0" width="14.42"/>
    <col collapsed="false" customWidth="true" hidden="false" outlineLevel="0" max="12" min="12" style="0" width="11.57"/>
  </cols>
  <sheetData>
    <row r="2" customFormat="false" ht="15" hidden="true" customHeight="false" outlineLevel="0" collapsed="false"/>
    <row r="3" customFormat="false" ht="15" hidden="true" customHeight="false" outlineLevel="0" collapsed="false"/>
    <row r="4" customFormat="false" ht="15" hidden="true" customHeight="false" outlineLevel="0" collapsed="false"/>
    <row r="5" customFormat="false" ht="15" hidden="true" customHeight="false" outlineLevel="0" collapsed="false"/>
    <row r="6" customFormat="false" ht="15" hidden="true" customHeight="false" outlineLevel="0" collapsed="false"/>
    <row r="7" customFormat="false" ht="15" hidden="true" customHeight="false" outlineLevel="0" collapsed="false"/>
    <row r="8" customFormat="false" ht="15" hidden="true" customHeight="false" outlineLevel="0" collapsed="false"/>
    <row r="9" customFormat="false" ht="15" hidden="true" customHeight="false" outlineLevel="0" collapsed="false"/>
    <row r="10" customFormat="false" ht="15" hidden="true" customHeight="false" outlineLevel="0" collapsed="false"/>
    <row r="11" customFormat="false" ht="15" hidden="true" customHeight="false" outlineLevel="0" collapsed="false"/>
    <row r="12" customFormat="false" ht="15" hidden="true" customHeight="false" outlineLevel="0" collapsed="false"/>
    <row r="13" customFormat="false" ht="15" hidden="true" customHeight="false" outlineLevel="0" collapsed="false"/>
    <row r="14" customFormat="false" ht="15" hidden="true" customHeight="false" outlineLevel="0" collapsed="false"/>
    <row r="15" customFormat="false" ht="15" hidden="true" customHeight="false" outlineLevel="0" collapsed="false"/>
    <row r="16" customFormat="false" ht="15" hidden="true" customHeight="false" outlineLevel="0" collapsed="false"/>
    <row r="17" customFormat="false" ht="15" hidden="true" customHeight="false" outlineLevel="0" collapsed="false"/>
    <row r="18" customFormat="false" ht="15" hidden="true" customHeight="false" outlineLevel="0" collapsed="false"/>
    <row r="19" customFormat="false" ht="15" hidden="true" customHeight="false" outlineLevel="0" collapsed="false"/>
    <row r="20" customFormat="false" ht="15" hidden="false" customHeight="false" outlineLevel="0" collapsed="false">
      <c r="B20" s="91" t="s">
        <v>141</v>
      </c>
      <c r="C20" s="91"/>
      <c r="D20" s="91"/>
      <c r="E20" s="91"/>
      <c r="F20" s="91"/>
      <c r="G20" s="91"/>
      <c r="H20" s="91"/>
      <c r="I20" s="91"/>
      <c r="J20" s="91"/>
    </row>
    <row r="21" customFormat="false" ht="23.25" hidden="false" customHeight="true" outlineLevel="0" collapsed="false">
      <c r="B21" s="91"/>
      <c r="C21" s="91"/>
      <c r="D21" s="91"/>
      <c r="E21" s="91"/>
      <c r="F21" s="91"/>
      <c r="G21" s="91"/>
      <c r="H21" s="91"/>
      <c r="I21" s="91"/>
      <c r="J21" s="91"/>
    </row>
    <row r="22" customFormat="false" ht="15" hidden="false" customHeight="false" outlineLevel="0" collapsed="false">
      <c r="B22" s="91"/>
      <c r="C22" s="91"/>
      <c r="D22" s="91"/>
      <c r="E22" s="91"/>
      <c r="F22" s="91"/>
      <c r="G22" s="91"/>
      <c r="H22" s="91"/>
      <c r="I22" s="91"/>
      <c r="J22" s="91"/>
    </row>
    <row r="23" customFormat="false" ht="38.25" hidden="false" customHeight="true" outlineLevel="0" collapsed="false">
      <c r="B23" s="36" t="s">
        <v>133</v>
      </c>
      <c r="C23" s="36" t="s">
        <v>142</v>
      </c>
      <c r="D23" s="36" t="s">
        <v>121</v>
      </c>
      <c r="E23" s="85" t="s">
        <v>143</v>
      </c>
      <c r="F23" s="85" t="s">
        <v>144</v>
      </c>
      <c r="G23" s="92" t="s">
        <v>145</v>
      </c>
      <c r="H23" s="93" t="s">
        <v>146</v>
      </c>
      <c r="I23" s="93" t="s">
        <v>147</v>
      </c>
      <c r="J23" s="93" t="s">
        <v>148</v>
      </c>
      <c r="K23" s="94"/>
      <c r="L23" s="41" t="s">
        <v>149</v>
      </c>
      <c r="M23" s="41"/>
      <c r="N23" s="41"/>
      <c r="O23" s="41"/>
      <c r="P23" s="41"/>
      <c r="Q23" s="41"/>
      <c r="R23" s="41"/>
      <c r="S23" s="41"/>
      <c r="T23" s="41"/>
      <c r="U23" s="41"/>
    </row>
    <row r="24" customFormat="false" ht="17.25" hidden="false" customHeight="true" outlineLevel="0" collapsed="false">
      <c r="B24" s="37" t="s">
        <v>150</v>
      </c>
      <c r="C24" s="95"/>
      <c r="D24" s="43"/>
      <c r="E24" s="96"/>
      <c r="F24" s="39"/>
      <c r="G24" s="97"/>
      <c r="H24" s="98"/>
      <c r="I24" s="98"/>
      <c r="J24" s="99" t="str">
        <f aca="false">IF(C24="Acquisto di immobili",E24*3%,IF(C24="Acquisto di terreni",E24*0%,IF(C24="Attrezzature ed impianti fissi",E24*10%,IF(C24="Macchinari ed Attrezzature mobili",E24*12.5%,IF(C24="Opere di miglioramento fondiario",E24*4%,"")))))</f>
        <v/>
      </c>
      <c r="K24" s="100"/>
      <c r="L24" s="41"/>
      <c r="M24" s="41"/>
      <c r="N24" s="41"/>
      <c r="O24" s="41"/>
      <c r="P24" s="41"/>
      <c r="Q24" s="41"/>
      <c r="R24" s="41"/>
      <c r="S24" s="41"/>
      <c r="T24" s="41"/>
      <c r="U24" s="41"/>
    </row>
    <row r="25" customFormat="false" ht="15" hidden="false" customHeight="false" outlineLevel="0" collapsed="false">
      <c r="B25" s="37" t="s">
        <v>151</v>
      </c>
      <c r="C25" s="95"/>
      <c r="D25" s="43"/>
      <c r="E25" s="96"/>
      <c r="F25" s="39"/>
      <c r="G25" s="97"/>
      <c r="H25" s="98"/>
      <c r="I25" s="98"/>
      <c r="J25" s="99" t="str">
        <f aca="false">IF(C25="Acquisto di immobili",E25*3%,IF(C25="Acquisto di terreni",E25*0%,IF(C25="Attrezzature ed impianti fissi",E25*10%,IF(C25="Macchinari ed Attrezzature mobili",E25*12.5%,IF(C25="Opere di miglioramento fondiario",E25*4%,"")))))</f>
        <v/>
      </c>
      <c r="K25" s="100"/>
      <c r="L25" s="41"/>
      <c r="M25" s="41"/>
      <c r="N25" s="41"/>
      <c r="O25" s="41"/>
      <c r="P25" s="41"/>
      <c r="Q25" s="41"/>
      <c r="R25" s="41"/>
      <c r="S25" s="41"/>
      <c r="T25" s="41"/>
      <c r="U25" s="41"/>
    </row>
    <row r="26" customFormat="false" ht="15" hidden="false" customHeight="false" outlineLevel="0" collapsed="false">
      <c r="B26" s="37" t="s">
        <v>152</v>
      </c>
      <c r="C26" s="95"/>
      <c r="D26" s="43"/>
      <c r="E26" s="96"/>
      <c r="F26" s="39"/>
      <c r="G26" s="97"/>
      <c r="H26" s="98"/>
      <c r="I26" s="98"/>
      <c r="J26" s="99" t="str">
        <f aca="false">IF(C26="Acquisto di immobili",E26*3%,IF(C26="Acquisto di terreni",E26*0%,IF(C26="Attrezzature ed impianti fissi",E26*10%,IF(C26="Macchinari ed Attrezzature mobili",E26*12.5%,IF(C26="Opere di miglioramento fondiario",E26*4%,"")))))</f>
        <v/>
      </c>
      <c r="K26" s="100"/>
      <c r="L26" s="41"/>
      <c r="M26" s="41"/>
      <c r="N26" s="41"/>
      <c r="O26" s="41"/>
      <c r="P26" s="41"/>
      <c r="Q26" s="41"/>
      <c r="R26" s="41"/>
      <c r="S26" s="41"/>
      <c r="T26" s="41"/>
      <c r="U26" s="41"/>
    </row>
    <row r="27" customFormat="false" ht="15" hidden="false" customHeight="false" outlineLevel="0" collapsed="false">
      <c r="B27" s="37" t="s">
        <v>153</v>
      </c>
      <c r="C27" s="95"/>
      <c r="D27" s="43"/>
      <c r="E27" s="96"/>
      <c r="F27" s="39"/>
      <c r="G27" s="97"/>
      <c r="H27" s="98"/>
      <c r="I27" s="98"/>
      <c r="J27" s="99" t="str">
        <f aca="false">IF(C27="Acquisto di immobili",E27*3%,IF(C27="Acquisto di terreni",E27*0%,IF(C27="Attrezzature ed impianti fissi",E27*10%,IF(C27="Macchinari ed Attrezzature mobili",E27*12.5%,IF(C27="Opere di miglioramento fondiario",E27*4%,"")))))</f>
        <v/>
      </c>
      <c r="K27" s="100"/>
      <c r="L27" s="41"/>
      <c r="M27" s="41"/>
      <c r="N27" s="41"/>
      <c r="O27" s="41"/>
      <c r="P27" s="41"/>
      <c r="Q27" s="41"/>
      <c r="R27" s="41"/>
      <c r="S27" s="41"/>
      <c r="T27" s="41"/>
      <c r="U27" s="41"/>
    </row>
    <row r="28" customFormat="false" ht="17.25" hidden="false" customHeight="true" outlineLevel="0" collapsed="false">
      <c r="B28" s="37" t="s">
        <v>154</v>
      </c>
      <c r="C28" s="95"/>
      <c r="D28" s="43"/>
      <c r="E28" s="96"/>
      <c r="F28" s="39"/>
      <c r="G28" s="97"/>
      <c r="H28" s="98"/>
      <c r="I28" s="98"/>
      <c r="J28" s="99" t="str">
        <f aca="false">IF(C28="Acquisto di immobili",E28*3%,IF(C28="Acquisto di terreni",E28*0%,IF(C28="Attrezzature ed impianti fissi",E28*10%,IF(C28="Macchinari ed Attrezzature mobili",E28*12.5%,IF(C28="Opere di miglioramento fondiario",E28*4%,"")))))</f>
        <v/>
      </c>
      <c r="K28" s="100"/>
      <c r="L28" s="41"/>
      <c r="M28" s="41"/>
      <c r="N28" s="41"/>
      <c r="O28" s="41"/>
      <c r="P28" s="41"/>
      <c r="Q28" s="41"/>
      <c r="R28" s="41"/>
      <c r="S28" s="41"/>
      <c r="T28" s="41"/>
      <c r="U28" s="41"/>
    </row>
    <row r="29" customFormat="false" ht="15" hidden="false" customHeight="false" outlineLevel="0" collapsed="false">
      <c r="B29" s="37" t="s">
        <v>155</v>
      </c>
      <c r="C29" s="95"/>
      <c r="D29" s="43"/>
      <c r="E29" s="96"/>
      <c r="F29" s="39"/>
      <c r="G29" s="97"/>
      <c r="H29" s="98"/>
      <c r="I29" s="98"/>
      <c r="J29" s="99" t="str">
        <f aca="false">IF(C29="Acquisto di immobili",E29*3%,IF(C29="Acquisto di terreni",E29*0%,IF(C29="Attrezzature ed impianti fissi",E29*10%,IF(C29="Macchinari ed Attrezzature mobili",E29*12.5%,IF(C29="Opere di miglioramento fondiario",E29*4%,"")))))</f>
        <v/>
      </c>
      <c r="K29" s="100"/>
      <c r="L29" s="41"/>
      <c r="M29" s="41"/>
      <c r="N29" s="41"/>
      <c r="O29" s="41"/>
      <c r="P29" s="41"/>
      <c r="Q29" s="41"/>
      <c r="R29" s="41"/>
      <c r="S29" s="41"/>
      <c r="T29" s="41"/>
      <c r="U29" s="41"/>
    </row>
    <row r="30" customFormat="false" ht="15" hidden="false" customHeight="false" outlineLevel="0" collapsed="false">
      <c r="B30" s="37" t="s">
        <v>156</v>
      </c>
      <c r="C30" s="95"/>
      <c r="D30" s="43"/>
      <c r="E30" s="96"/>
      <c r="F30" s="39"/>
      <c r="G30" s="97"/>
      <c r="H30" s="98"/>
      <c r="I30" s="98"/>
      <c r="J30" s="99" t="str">
        <f aca="false">IF(C30="Acquisto di immobili",E30*3%,IF(C30="Acquisto di terreni",E30*0%,IF(C30="Attrezzature ed impianti fissi",E30*10%,IF(C30="Macchinari ed Attrezzature mobili",E30*12.5%,IF(C30="Opere di miglioramento fondiario",E30*4%,"")))))</f>
        <v/>
      </c>
      <c r="K30" s="100"/>
      <c r="L30" s="41"/>
      <c r="M30" s="41"/>
      <c r="N30" s="41"/>
      <c r="O30" s="41"/>
      <c r="P30" s="41"/>
      <c r="Q30" s="41"/>
      <c r="R30" s="41"/>
      <c r="S30" s="41"/>
      <c r="T30" s="41"/>
      <c r="U30" s="41"/>
    </row>
    <row r="31" customFormat="false" ht="15" hidden="false" customHeight="false" outlineLevel="0" collapsed="false">
      <c r="B31" s="37" t="s">
        <v>157</v>
      </c>
      <c r="C31" s="95"/>
      <c r="D31" s="43"/>
      <c r="E31" s="96"/>
      <c r="F31" s="39"/>
      <c r="G31" s="97"/>
      <c r="H31" s="98"/>
      <c r="I31" s="98"/>
      <c r="J31" s="99" t="str">
        <f aca="false">IF(C31="Acquisto di immobili",E31*3%,IF(C31="Acquisto di terreni",E31*0%,IF(C31="Attrezzature ed impianti fissi",E31*10%,IF(C31="Macchinari ed Attrezzature mobili",E31*12.5%,IF(C31="Opere di miglioramento fondiario",E31*4%,"")))))</f>
        <v/>
      </c>
      <c r="K31" s="100"/>
      <c r="L31" s="41"/>
      <c r="M31" s="41"/>
      <c r="N31" s="41"/>
      <c r="O31" s="41"/>
      <c r="P31" s="41"/>
      <c r="Q31" s="41"/>
      <c r="R31" s="41"/>
      <c r="S31" s="41"/>
      <c r="T31" s="41"/>
      <c r="U31" s="41"/>
    </row>
    <row r="32" customFormat="false" ht="15" hidden="false" customHeight="false" outlineLevel="0" collapsed="false">
      <c r="B32" s="37" t="s">
        <v>158</v>
      </c>
      <c r="C32" s="95"/>
      <c r="D32" s="43"/>
      <c r="E32" s="96"/>
      <c r="F32" s="39"/>
      <c r="G32" s="97"/>
      <c r="H32" s="98"/>
      <c r="I32" s="98"/>
      <c r="J32" s="99" t="str">
        <f aca="false">IF(C32="Acquisto di immobili",E32*3%,IF(C32="Acquisto di terreni",E32*0%,IF(C32="Attrezzature ed impianti fissi",E32*10%,IF(C32="Macchinari ed Attrezzature mobili",E32*12.5%,IF(C32="Opere di miglioramento fondiario",E32*4%,"")))))</f>
        <v/>
      </c>
      <c r="K32" s="100"/>
      <c r="L32" s="41"/>
      <c r="M32" s="41"/>
      <c r="N32" s="41"/>
      <c r="O32" s="41"/>
      <c r="P32" s="41"/>
      <c r="Q32" s="41"/>
      <c r="R32" s="41"/>
      <c r="S32" s="41"/>
      <c r="T32" s="41"/>
      <c r="U32" s="41"/>
    </row>
    <row r="33" customFormat="false" ht="15" hidden="false" customHeight="false" outlineLevel="0" collapsed="false">
      <c r="B33" s="101" t="s">
        <v>159</v>
      </c>
      <c r="C33" s="102"/>
      <c r="D33" s="103"/>
      <c r="E33" s="96"/>
      <c r="F33" s="104"/>
      <c r="G33" s="105"/>
      <c r="H33" s="106"/>
      <c r="I33" s="106"/>
      <c r="J33" s="99" t="str">
        <f aca="false">IF(C33="Acquisto di immobili",E33*3%,IF(C33="Acquisto di terreni",E33*0%,IF(C33="Attrezzature ed impianti fissi",E33*10%,IF(C33="Macchinari ed Attrezzature mobili",E33*12.5%,IF(C33="Opere di miglioramento fondiario",E33*4%,"")))))</f>
        <v/>
      </c>
      <c r="K33" s="100"/>
      <c r="L33" s="41"/>
      <c r="M33" s="41"/>
      <c r="N33" s="41"/>
      <c r="O33" s="41"/>
      <c r="P33" s="41"/>
      <c r="Q33" s="41"/>
      <c r="R33" s="41"/>
      <c r="S33" s="41"/>
      <c r="T33" s="41"/>
      <c r="U33" s="41"/>
    </row>
    <row r="34" customFormat="false" ht="17.25" hidden="false" customHeight="true" outlineLevel="0" collapsed="false">
      <c r="B34" s="37" t="s">
        <v>160</v>
      </c>
      <c r="C34" s="95"/>
      <c r="D34" s="103"/>
      <c r="E34" s="96"/>
      <c r="F34" s="39"/>
      <c r="G34" s="97"/>
      <c r="H34" s="106"/>
      <c r="I34" s="106"/>
      <c r="J34" s="107" t="str">
        <f aca="false">IF(C34="Acquisto di immobili",E34*3%,IF(C34="Acquisto di terreni",E34*0%,IF(C34="Attrezzature ed impianti fissi",E34*10%,IF(C34="Macchinari ed Attrezzature mobili",E34*12.5%,IF(C34="Opere di miglioramento fondiario",E34*4%,"")))))</f>
        <v/>
      </c>
      <c r="K34" s="100"/>
      <c r="L34" s="41"/>
      <c r="M34" s="41"/>
      <c r="N34" s="41"/>
      <c r="O34" s="41"/>
      <c r="P34" s="41"/>
      <c r="Q34" s="41"/>
      <c r="R34" s="41"/>
      <c r="S34" s="41"/>
      <c r="T34" s="41"/>
      <c r="U34" s="41"/>
    </row>
    <row r="35" customFormat="false" ht="27" hidden="false" customHeight="true" outlineLevel="0" collapsed="false">
      <c r="C35" s="108"/>
      <c r="D35" s="109" t="s">
        <v>161</v>
      </c>
      <c r="E35" s="110" t="n">
        <f aca="false">SUM(E24:E34)</f>
        <v>0</v>
      </c>
      <c r="F35" s="111"/>
      <c r="G35" s="111"/>
      <c r="H35" s="109" t="s">
        <v>162</v>
      </c>
      <c r="I35" s="109"/>
      <c r="J35" s="110" t="n">
        <f aca="false">SUM(J24:J34)</f>
        <v>0</v>
      </c>
      <c r="L35" s="41"/>
      <c r="M35" s="41"/>
      <c r="N35" s="41"/>
      <c r="O35" s="41"/>
      <c r="P35" s="41"/>
      <c r="Q35" s="41"/>
      <c r="R35" s="41"/>
      <c r="S35" s="41"/>
      <c r="T35" s="41"/>
      <c r="U35" s="41"/>
    </row>
    <row r="36" customFormat="false" ht="23.25" hidden="false" customHeight="true" outlineLevel="0" collapsed="false">
      <c r="B36" s="108" t="s">
        <v>163</v>
      </c>
      <c r="C36" s="108"/>
      <c r="D36" s="108"/>
      <c r="E36" s="108"/>
      <c r="F36" s="108"/>
      <c r="G36" s="108"/>
      <c r="H36" s="108"/>
      <c r="I36" s="108"/>
      <c r="J36" s="108"/>
      <c r="L36" s="41"/>
      <c r="M36" s="41"/>
      <c r="N36" s="41"/>
      <c r="O36" s="41"/>
      <c r="P36" s="41"/>
      <c r="Q36" s="41"/>
      <c r="R36" s="41"/>
      <c r="S36" s="41"/>
      <c r="T36" s="41"/>
      <c r="U36" s="41"/>
    </row>
    <row r="37" customFormat="false" ht="15" hidden="false" customHeight="true" outlineLevel="0" collapsed="false">
      <c r="B37" s="108"/>
      <c r="C37" s="108"/>
      <c r="D37" s="108"/>
      <c r="E37" s="108"/>
      <c r="F37" s="108"/>
      <c r="G37" s="108"/>
      <c r="H37" s="108"/>
      <c r="I37" s="108"/>
      <c r="J37" s="108"/>
      <c r="L37" s="41"/>
      <c r="M37" s="41"/>
      <c r="N37" s="41"/>
      <c r="O37" s="41"/>
      <c r="P37" s="41"/>
      <c r="Q37" s="41"/>
      <c r="R37" s="41"/>
      <c r="S37" s="41"/>
      <c r="T37" s="41"/>
      <c r="U37" s="41"/>
    </row>
    <row r="38" customFormat="false" ht="38.25" hidden="false" customHeight="true" outlineLevel="0" collapsed="false">
      <c r="B38" s="36" t="s">
        <v>133</v>
      </c>
      <c r="C38" s="36" t="s">
        <v>142</v>
      </c>
      <c r="D38" s="36" t="s">
        <v>121</v>
      </c>
      <c r="E38" s="36" t="s">
        <v>143</v>
      </c>
      <c r="F38" s="36" t="s">
        <v>144</v>
      </c>
      <c r="G38" s="92" t="s">
        <v>145</v>
      </c>
      <c r="H38" s="93" t="s">
        <v>146</v>
      </c>
      <c r="I38" s="93" t="s">
        <v>147</v>
      </c>
      <c r="J38" s="93" t="s">
        <v>148</v>
      </c>
      <c r="K38" s="94"/>
      <c r="L38" s="41"/>
      <c r="M38" s="41"/>
      <c r="N38" s="41"/>
      <c r="O38" s="41"/>
      <c r="P38" s="41"/>
      <c r="Q38" s="41"/>
      <c r="R38" s="41"/>
      <c r="S38" s="41"/>
      <c r="T38" s="41"/>
      <c r="U38" s="41"/>
    </row>
    <row r="39" customFormat="false" ht="15" hidden="false" customHeight="false" outlineLevel="0" collapsed="false">
      <c r="B39" s="37" t="s">
        <v>164</v>
      </c>
      <c r="C39" s="40" t="str">
        <f aca="false">L108</f>
        <v>Bovini (Settore Latte e Riproduzione)</v>
      </c>
      <c r="D39" s="112"/>
      <c r="E39" s="113"/>
      <c r="F39" s="80"/>
      <c r="G39" s="95"/>
      <c r="H39" s="98"/>
      <c r="I39" s="98"/>
      <c r="J39" s="99" t="n">
        <f aca="false">E39*20%</f>
        <v>0</v>
      </c>
      <c r="K39" s="100"/>
      <c r="L39" s="41"/>
      <c r="M39" s="41"/>
      <c r="N39" s="41"/>
      <c r="O39" s="41"/>
      <c r="P39" s="41"/>
      <c r="Q39" s="41"/>
      <c r="R39" s="41"/>
      <c r="S39" s="41"/>
      <c r="T39" s="41"/>
      <c r="U39" s="41"/>
    </row>
    <row r="40" customFormat="false" ht="15" hidden="false" customHeight="false" outlineLevel="0" collapsed="false">
      <c r="B40" s="37" t="s">
        <v>165</v>
      </c>
      <c r="C40" s="37" t="str">
        <f aca="false">L108</f>
        <v>Bovini (Settore Latte e Riproduzione)</v>
      </c>
      <c r="D40" s="112"/>
      <c r="E40" s="113"/>
      <c r="F40" s="80"/>
      <c r="G40" s="95"/>
      <c r="H40" s="98"/>
      <c r="I40" s="98"/>
      <c r="J40" s="99" t="n">
        <f aca="false">E40*20%</f>
        <v>0</v>
      </c>
      <c r="K40" s="100"/>
      <c r="L40" s="41"/>
      <c r="M40" s="41"/>
      <c r="N40" s="41"/>
      <c r="O40" s="41"/>
      <c r="P40" s="41"/>
      <c r="Q40" s="41"/>
      <c r="R40" s="41"/>
      <c r="S40" s="41"/>
      <c r="T40" s="41"/>
      <c r="U40" s="41"/>
    </row>
    <row r="41" customFormat="false" ht="15" hidden="false" customHeight="false" outlineLevel="0" collapsed="false">
      <c r="B41" s="37" t="s">
        <v>166</v>
      </c>
      <c r="C41" s="37" t="str">
        <f aca="false">L109</f>
        <v>Ovini e Caprini (Piccoli Ruminanti)</v>
      </c>
      <c r="D41" s="112"/>
      <c r="E41" s="113"/>
      <c r="F41" s="80"/>
      <c r="G41" s="95"/>
      <c r="H41" s="98"/>
      <c r="I41" s="98"/>
      <c r="J41" s="99" t="n">
        <f aca="false">E41*25%</f>
        <v>0</v>
      </c>
      <c r="K41" s="100"/>
      <c r="L41" s="41"/>
      <c r="M41" s="41"/>
      <c r="N41" s="41"/>
      <c r="O41" s="41"/>
      <c r="P41" s="41"/>
      <c r="Q41" s="41"/>
      <c r="R41" s="41"/>
      <c r="S41" s="41"/>
      <c r="T41" s="41"/>
      <c r="U41" s="41"/>
    </row>
    <row r="42" customFormat="false" ht="15" hidden="false" customHeight="false" outlineLevel="0" collapsed="false">
      <c r="B42" s="37" t="s">
        <v>167</v>
      </c>
      <c r="C42" s="37" t="str">
        <f aca="false">L109</f>
        <v>Ovini e Caprini (Piccoli Ruminanti)</v>
      </c>
      <c r="D42" s="112"/>
      <c r="E42" s="113"/>
      <c r="F42" s="80"/>
      <c r="G42" s="95"/>
      <c r="H42" s="98"/>
      <c r="I42" s="98"/>
      <c r="J42" s="99" t="n">
        <f aca="false">E42*25%</f>
        <v>0</v>
      </c>
      <c r="K42" s="100"/>
      <c r="L42" s="41"/>
      <c r="M42" s="41"/>
      <c r="N42" s="41"/>
      <c r="O42" s="41"/>
      <c r="P42" s="41"/>
      <c r="Q42" s="41"/>
      <c r="R42" s="41"/>
      <c r="S42" s="41"/>
      <c r="T42" s="41"/>
      <c r="U42" s="41"/>
    </row>
    <row r="43" customFormat="false" ht="15" hidden="false" customHeight="false" outlineLevel="0" collapsed="false">
      <c r="B43" s="37" t="s">
        <v>168</v>
      </c>
      <c r="C43" s="37" t="str">
        <f aca="false">L110</f>
        <v>Suini (Linee Riproduttive)</v>
      </c>
      <c r="D43" s="112"/>
      <c r="E43" s="113"/>
      <c r="F43" s="80"/>
      <c r="G43" s="95"/>
      <c r="H43" s="98"/>
      <c r="I43" s="98"/>
      <c r="J43" s="99" t="n">
        <f aca="false">E43*25%</f>
        <v>0</v>
      </c>
      <c r="K43" s="100"/>
      <c r="L43" s="41"/>
      <c r="M43" s="41"/>
      <c r="N43" s="41"/>
      <c r="O43" s="41"/>
      <c r="P43" s="41"/>
      <c r="Q43" s="41"/>
      <c r="R43" s="41"/>
      <c r="S43" s="41"/>
      <c r="T43" s="41"/>
      <c r="U43" s="41"/>
    </row>
    <row r="44" customFormat="false" ht="15" hidden="false" customHeight="false" outlineLevel="0" collapsed="false">
      <c r="B44" s="37" t="s">
        <v>169</v>
      </c>
      <c r="C44" s="37" t="str">
        <f aca="false">L110</f>
        <v>Suini (Linee Riproduttive)</v>
      </c>
      <c r="D44" s="112"/>
      <c r="E44" s="113"/>
      <c r="F44" s="80"/>
      <c r="G44" s="95"/>
      <c r="H44" s="98"/>
      <c r="I44" s="98"/>
      <c r="J44" s="99" t="n">
        <f aca="false">E44*25%</f>
        <v>0</v>
      </c>
      <c r="K44" s="100"/>
      <c r="L44" s="41"/>
      <c r="M44" s="41"/>
      <c r="N44" s="41"/>
      <c r="O44" s="41"/>
      <c r="P44" s="41"/>
      <c r="Q44" s="41"/>
      <c r="R44" s="41"/>
      <c r="S44" s="41"/>
      <c r="T44" s="41"/>
      <c r="U44" s="41"/>
    </row>
    <row r="45" customFormat="false" ht="15" hidden="false" customHeight="false" outlineLevel="0" collapsed="false">
      <c r="B45" s="37" t="s">
        <v>170</v>
      </c>
      <c r="C45" s="37" t="str">
        <f aca="false">L111</f>
        <v>Equini (Lavoro e Sport)</v>
      </c>
      <c r="D45" s="112"/>
      <c r="E45" s="113"/>
      <c r="F45" s="80"/>
      <c r="G45" s="95"/>
      <c r="H45" s="98"/>
      <c r="I45" s="98"/>
      <c r="J45" s="99" t="n">
        <f aca="false">E45*20%</f>
        <v>0</v>
      </c>
      <c r="K45" s="100"/>
      <c r="L45" s="41"/>
      <c r="M45" s="41"/>
      <c r="N45" s="41"/>
      <c r="O45" s="41"/>
      <c r="P45" s="41"/>
      <c r="Q45" s="41"/>
      <c r="R45" s="41"/>
      <c r="S45" s="41"/>
      <c r="T45" s="41"/>
      <c r="U45" s="41"/>
    </row>
    <row r="46" customFormat="false" ht="15.75" hidden="false" customHeight="true" outlineLevel="0" collapsed="false">
      <c r="B46" s="37" t="s">
        <v>171</v>
      </c>
      <c r="C46" s="37" t="str">
        <f aca="false">L112</f>
        <v>Avicoli (Riproduttori e Ovaiole)</v>
      </c>
      <c r="D46" s="112"/>
      <c r="E46" s="113"/>
      <c r="F46" s="80"/>
      <c r="G46" s="95"/>
      <c r="H46" s="114"/>
      <c r="I46" s="114"/>
      <c r="J46" s="99" t="n">
        <f aca="false">E46*33%</f>
        <v>0</v>
      </c>
      <c r="K46" s="100"/>
      <c r="L46" s="41"/>
      <c r="M46" s="41"/>
      <c r="N46" s="41"/>
      <c r="O46" s="41"/>
      <c r="P46" s="41"/>
      <c r="Q46" s="41"/>
      <c r="R46" s="41"/>
      <c r="S46" s="41"/>
      <c r="T46" s="41"/>
      <c r="U46" s="41"/>
    </row>
    <row r="47" customFormat="false" ht="15" hidden="false" customHeight="false" outlineLevel="0" collapsed="false">
      <c r="B47" s="37" t="s">
        <v>172</v>
      </c>
      <c r="C47" s="37" t="str">
        <f aca="false">L112</f>
        <v>Avicoli (Riproduttori e Ovaiole)</v>
      </c>
      <c r="D47" s="112"/>
      <c r="E47" s="113"/>
      <c r="F47" s="80"/>
      <c r="G47" s="95"/>
      <c r="H47" s="114"/>
      <c r="I47" s="114"/>
      <c r="J47" s="99" t="n">
        <f aca="false">E47*33%</f>
        <v>0</v>
      </c>
      <c r="K47" s="100"/>
      <c r="L47" s="41"/>
      <c r="M47" s="41"/>
      <c r="N47" s="41"/>
      <c r="O47" s="41"/>
      <c r="P47" s="41"/>
      <c r="Q47" s="41"/>
      <c r="R47" s="41"/>
      <c r="S47" s="41"/>
      <c r="T47" s="41"/>
      <c r="U47" s="41"/>
    </row>
    <row r="48" customFormat="false" ht="15" hidden="false" customHeight="false" outlineLevel="0" collapsed="false">
      <c r="B48" s="37" t="s">
        <v>173</v>
      </c>
      <c r="C48" s="37" t="str">
        <f aca="false">L113</f>
        <v>Altri (Settori Specializzati)</v>
      </c>
      <c r="D48" s="112"/>
      <c r="E48" s="113"/>
      <c r="F48" s="80"/>
      <c r="G48" s="95"/>
      <c r="H48" s="114"/>
      <c r="I48" s="114"/>
      <c r="J48" s="99" t="n">
        <f aca="false">E48*20%</f>
        <v>0</v>
      </c>
      <c r="K48" s="100"/>
      <c r="L48" s="41"/>
      <c r="M48" s="41"/>
      <c r="N48" s="41"/>
      <c r="O48" s="41"/>
      <c r="P48" s="41"/>
      <c r="Q48" s="41"/>
      <c r="R48" s="41"/>
      <c r="S48" s="41"/>
      <c r="T48" s="41"/>
      <c r="U48" s="41"/>
    </row>
    <row r="49" customFormat="false" ht="15" hidden="false" customHeight="false" outlineLevel="0" collapsed="false">
      <c r="B49" s="37" t="s">
        <v>174</v>
      </c>
      <c r="C49" s="37" t="str">
        <f aca="false">L113</f>
        <v>Altri (Settori Specializzati)</v>
      </c>
      <c r="D49" s="112"/>
      <c r="E49" s="113"/>
      <c r="F49" s="80"/>
      <c r="G49" s="95"/>
      <c r="H49" s="114"/>
      <c r="I49" s="114"/>
      <c r="J49" s="99" t="n">
        <f aca="false">E49*20%</f>
        <v>0</v>
      </c>
      <c r="K49" s="100"/>
      <c r="L49" s="41"/>
      <c r="M49" s="41"/>
      <c r="N49" s="41"/>
      <c r="O49" s="41"/>
      <c r="P49" s="41"/>
      <c r="Q49" s="41"/>
      <c r="R49" s="41"/>
      <c r="S49" s="41"/>
      <c r="T49" s="41"/>
      <c r="U49" s="41"/>
    </row>
    <row r="50" customFormat="false" ht="15" hidden="false" customHeight="false" outlineLevel="0" collapsed="false">
      <c r="B50" s="37" t="s">
        <v>175</v>
      </c>
      <c r="C50" s="37" t="str">
        <f aca="false">L114</f>
        <v>Bovini da carne</v>
      </c>
      <c r="D50" s="112"/>
      <c r="E50" s="113"/>
      <c r="F50" s="80"/>
      <c r="G50" s="95"/>
      <c r="H50" s="114"/>
      <c r="I50" s="114"/>
      <c r="J50" s="99"/>
      <c r="K50" s="100"/>
      <c r="L50" s="115"/>
      <c r="M50" s="115"/>
      <c r="N50" s="115"/>
      <c r="O50" s="115"/>
      <c r="P50" s="115"/>
      <c r="Q50" s="115"/>
      <c r="R50" s="115"/>
      <c r="S50" s="115"/>
      <c r="T50" s="115"/>
      <c r="U50" s="115"/>
    </row>
    <row r="51" customFormat="false" ht="15" hidden="false" customHeight="false" outlineLevel="0" collapsed="false">
      <c r="B51" s="37" t="s">
        <v>176</v>
      </c>
      <c r="C51" s="37" t="str">
        <f aca="false">L115</f>
        <v>Ovini e caprini da carne</v>
      </c>
      <c r="D51" s="112"/>
      <c r="E51" s="113"/>
      <c r="F51" s="80"/>
      <c r="G51" s="95"/>
      <c r="H51" s="114"/>
      <c r="I51" s="114"/>
      <c r="J51" s="99"/>
      <c r="K51" s="100"/>
      <c r="L51" s="115"/>
      <c r="M51" s="115"/>
      <c r="N51" s="115"/>
      <c r="O51" s="115"/>
      <c r="P51" s="115"/>
      <c r="Q51" s="115"/>
      <c r="R51" s="115"/>
      <c r="S51" s="115"/>
      <c r="T51" s="115"/>
      <c r="U51" s="115"/>
    </row>
    <row r="52" customFormat="false" ht="15" hidden="false" customHeight="false" outlineLevel="0" collapsed="false">
      <c r="B52" s="37" t="s">
        <v>177</v>
      </c>
      <c r="C52" s="37" t="str">
        <f aca="false">L116</f>
        <v>Suini da carne</v>
      </c>
      <c r="D52" s="112"/>
      <c r="E52" s="113"/>
      <c r="F52" s="80"/>
      <c r="G52" s="95"/>
      <c r="H52" s="114"/>
      <c r="I52" s="114"/>
      <c r="J52" s="99"/>
      <c r="K52" s="100"/>
      <c r="L52" s="115"/>
      <c r="M52" s="115"/>
      <c r="N52" s="115"/>
      <c r="O52" s="115"/>
      <c r="P52" s="115"/>
      <c r="Q52" s="115"/>
      <c r="R52" s="115"/>
      <c r="S52" s="115"/>
      <c r="T52" s="115"/>
      <c r="U52" s="115"/>
    </row>
    <row r="53" customFormat="false" ht="15" hidden="false" customHeight="false" outlineLevel="0" collapsed="false">
      <c r="B53" s="37" t="s">
        <v>178</v>
      </c>
      <c r="C53" s="37" t="str">
        <f aca="false">L117</f>
        <v>Avicoli da carne</v>
      </c>
      <c r="D53" s="112"/>
      <c r="E53" s="113"/>
      <c r="F53" s="80"/>
      <c r="G53" s="95"/>
      <c r="H53" s="114"/>
      <c r="I53" s="114"/>
      <c r="J53" s="99"/>
      <c r="K53" s="100"/>
      <c r="L53" s="115"/>
      <c r="M53" s="115"/>
      <c r="N53" s="115"/>
      <c r="O53" s="115"/>
      <c r="P53" s="115"/>
      <c r="Q53" s="115"/>
      <c r="R53" s="115"/>
      <c r="S53" s="115"/>
      <c r="T53" s="115"/>
      <c r="U53" s="115"/>
    </row>
    <row r="54" customFormat="false" ht="15" hidden="false" customHeight="false" outlineLevel="0" collapsed="false">
      <c r="B54" s="37" t="s">
        <v>179</v>
      </c>
      <c r="C54" s="37" t="str">
        <f aca="false">L118</f>
        <v>Altre categorie</v>
      </c>
      <c r="D54" s="112"/>
      <c r="E54" s="113"/>
      <c r="F54" s="80"/>
      <c r="G54" s="95"/>
      <c r="H54" s="114"/>
      <c r="I54" s="114"/>
      <c r="J54" s="99"/>
    </row>
    <row r="55" customFormat="false" ht="15" hidden="false" customHeight="false" outlineLevel="0" collapsed="false">
      <c r="B55" s="35"/>
      <c r="C55" s="35"/>
      <c r="D55" s="109" t="s">
        <v>180</v>
      </c>
      <c r="E55" s="110" t="n">
        <f aca="false">SUM(E39:E54)</f>
        <v>0</v>
      </c>
      <c r="F55" s="111"/>
      <c r="G55" s="111"/>
      <c r="H55" s="109" t="s">
        <v>162</v>
      </c>
      <c r="I55" s="109"/>
      <c r="J55" s="110" t="n">
        <f aca="false">SUM(J39:J54)</f>
        <v>0</v>
      </c>
    </row>
    <row r="56" customFormat="false" ht="16.15" hidden="false" customHeight="false" outlineLevel="0" collapsed="false">
      <c r="B56" s="90" t="s">
        <v>181</v>
      </c>
      <c r="C56" s="31"/>
      <c r="D56" s="31"/>
      <c r="E56" s="31"/>
      <c r="F56" s="116"/>
      <c r="G56" s="35"/>
      <c r="H56" s="117"/>
      <c r="I56" s="117"/>
    </row>
    <row r="57" customFormat="false" ht="15" hidden="false" customHeight="false" outlineLevel="0" collapsed="false">
      <c r="B57" s="31"/>
      <c r="C57" s="31"/>
      <c r="D57" s="31"/>
      <c r="E57" s="31"/>
      <c r="F57" s="116"/>
      <c r="G57" s="35"/>
      <c r="H57" s="117"/>
      <c r="I57" s="117"/>
    </row>
    <row r="58" customFormat="false" ht="45" hidden="false" customHeight="true" outlineLevel="0" collapsed="false">
      <c r="B58" s="36" t="s">
        <v>133</v>
      </c>
      <c r="C58" s="85" t="s">
        <v>182</v>
      </c>
      <c r="D58" s="85"/>
      <c r="E58" s="85"/>
      <c r="F58" s="64" t="s">
        <v>183</v>
      </c>
      <c r="G58" s="64" t="s">
        <v>184</v>
      </c>
      <c r="H58" s="64" t="s">
        <v>185</v>
      </c>
      <c r="I58" s="64" t="s">
        <v>186</v>
      </c>
      <c r="L58" s="41" t="s">
        <v>187</v>
      </c>
      <c r="M58" s="41"/>
      <c r="N58" s="41"/>
      <c r="O58" s="41"/>
      <c r="P58" s="41"/>
      <c r="Q58" s="41"/>
      <c r="R58" s="41"/>
      <c r="S58" s="41"/>
      <c r="T58" s="41"/>
      <c r="U58" s="41"/>
    </row>
    <row r="59" customFormat="false" ht="15" hidden="false" customHeight="false" outlineLevel="0" collapsed="false">
      <c r="B59" s="37" t="s">
        <v>188</v>
      </c>
      <c r="C59" s="43"/>
      <c r="D59" s="43"/>
      <c r="E59" s="43"/>
      <c r="F59" s="118"/>
      <c r="G59" s="119"/>
      <c r="H59" s="119"/>
      <c r="I59" s="119"/>
      <c r="L59" s="41"/>
      <c r="M59" s="41"/>
      <c r="N59" s="41"/>
      <c r="O59" s="41"/>
      <c r="P59" s="41"/>
      <c r="Q59" s="41"/>
      <c r="R59" s="41"/>
      <c r="S59" s="41"/>
      <c r="T59" s="41"/>
      <c r="U59" s="41"/>
    </row>
    <row r="60" customFormat="false" ht="15" hidden="false" customHeight="false" outlineLevel="0" collapsed="false">
      <c r="B60" s="37" t="s">
        <v>189</v>
      </c>
      <c r="C60" s="43"/>
      <c r="D60" s="43"/>
      <c r="E60" s="43"/>
      <c r="F60" s="118"/>
      <c r="G60" s="119"/>
      <c r="H60" s="119"/>
      <c r="I60" s="119"/>
      <c r="L60" s="41"/>
      <c r="M60" s="41"/>
      <c r="N60" s="41"/>
      <c r="O60" s="41"/>
      <c r="P60" s="41"/>
      <c r="Q60" s="41"/>
      <c r="R60" s="41"/>
      <c r="S60" s="41"/>
      <c r="T60" s="41"/>
      <c r="U60" s="41"/>
    </row>
    <row r="61" customFormat="false" ht="15" hidden="false" customHeight="false" outlineLevel="0" collapsed="false">
      <c r="B61" s="37" t="s">
        <v>190</v>
      </c>
      <c r="C61" s="43"/>
      <c r="D61" s="43"/>
      <c r="E61" s="43"/>
      <c r="F61" s="118"/>
      <c r="G61" s="119"/>
      <c r="H61" s="119"/>
      <c r="I61" s="119"/>
      <c r="L61" s="41"/>
      <c r="M61" s="41"/>
      <c r="N61" s="41"/>
      <c r="O61" s="41"/>
      <c r="P61" s="41"/>
      <c r="Q61" s="41"/>
      <c r="R61" s="41"/>
      <c r="S61" s="41"/>
      <c r="T61" s="41"/>
      <c r="U61" s="41"/>
    </row>
    <row r="62" customFormat="false" ht="15" hidden="false" customHeight="false" outlineLevel="0" collapsed="false">
      <c r="B62" s="37" t="s">
        <v>191</v>
      </c>
      <c r="C62" s="43"/>
      <c r="D62" s="43"/>
      <c r="E62" s="43"/>
      <c r="F62" s="118"/>
      <c r="G62" s="119"/>
      <c r="H62" s="119"/>
      <c r="I62" s="119"/>
      <c r="L62" s="41"/>
      <c r="M62" s="41"/>
      <c r="N62" s="41"/>
      <c r="O62" s="41"/>
      <c r="P62" s="41"/>
      <c r="Q62" s="41"/>
      <c r="R62" s="41"/>
      <c r="S62" s="41"/>
      <c r="T62" s="41"/>
      <c r="U62" s="41"/>
    </row>
    <row r="63" customFormat="false" ht="15" hidden="false" customHeight="false" outlineLevel="0" collapsed="false">
      <c r="B63" s="37" t="s">
        <v>192</v>
      </c>
      <c r="C63" s="43"/>
      <c r="D63" s="43"/>
      <c r="E63" s="43"/>
      <c r="F63" s="118"/>
      <c r="G63" s="119"/>
      <c r="H63" s="119"/>
      <c r="I63" s="119"/>
      <c r="L63" s="41"/>
      <c r="M63" s="41"/>
      <c r="N63" s="41"/>
      <c r="O63" s="41"/>
      <c r="P63" s="41"/>
      <c r="Q63" s="41"/>
      <c r="R63" s="41"/>
      <c r="S63" s="41"/>
      <c r="T63" s="41"/>
      <c r="U63" s="41"/>
    </row>
    <row r="64" customFormat="false" ht="15" hidden="false" customHeight="false" outlineLevel="0" collapsed="false">
      <c r="B64" s="35"/>
      <c r="C64" s="35"/>
      <c r="D64" s="35"/>
      <c r="E64" s="120"/>
      <c r="F64" s="116"/>
      <c r="G64" s="35"/>
      <c r="H64" s="117"/>
      <c r="I64" s="117"/>
    </row>
    <row r="65" customFormat="false" ht="15" hidden="false" customHeight="false" outlineLevel="0" collapsed="false">
      <c r="B65" s="31"/>
      <c r="D65" s="31"/>
      <c r="E65" s="31"/>
      <c r="F65" s="31"/>
      <c r="G65" s="31"/>
    </row>
    <row r="66" customFormat="false" ht="15" hidden="false" customHeight="false" outlineLevel="0" collapsed="false">
      <c r="B66" s="31"/>
      <c r="D66" s="31"/>
      <c r="E66" s="31"/>
      <c r="F66" s="31"/>
      <c r="G66" s="31"/>
    </row>
    <row r="67" customFormat="false" ht="17.25" hidden="false" customHeight="true" outlineLevel="0" collapsed="false">
      <c r="B67" s="90" t="s">
        <v>193</v>
      </c>
      <c r="C67" s="31"/>
      <c r="D67" s="31"/>
      <c r="E67" s="31"/>
      <c r="F67" s="31"/>
      <c r="G67" s="31"/>
      <c r="L67" s="41" t="s">
        <v>194</v>
      </c>
      <c r="M67" s="41"/>
      <c r="N67" s="41"/>
      <c r="O67" s="41"/>
      <c r="P67" s="41"/>
      <c r="Q67" s="41"/>
      <c r="R67" s="41"/>
      <c r="S67" s="41"/>
      <c r="T67" s="41"/>
      <c r="U67" s="41"/>
    </row>
    <row r="68" customFormat="false" ht="15" hidden="false" customHeight="false" outlineLevel="0" collapsed="false">
      <c r="B68" s="31"/>
      <c r="C68" s="31"/>
      <c r="D68" s="31"/>
      <c r="E68" s="31"/>
      <c r="F68" s="31"/>
      <c r="G68" s="31"/>
      <c r="L68" s="41"/>
      <c r="M68" s="41"/>
      <c r="N68" s="41"/>
      <c r="O68" s="41"/>
      <c r="P68" s="41"/>
      <c r="Q68" s="41"/>
      <c r="R68" s="41"/>
      <c r="S68" s="41"/>
      <c r="T68" s="41"/>
      <c r="U68" s="41"/>
    </row>
    <row r="69" customFormat="false" ht="15" hidden="false" customHeight="true" outlineLevel="0" collapsed="false">
      <c r="B69" s="36" t="s">
        <v>133</v>
      </c>
      <c r="C69" s="36" t="s">
        <v>195</v>
      </c>
      <c r="D69" s="85" t="s">
        <v>196</v>
      </c>
      <c r="E69" s="85"/>
      <c r="F69" s="85"/>
      <c r="G69" s="85"/>
      <c r="H69" s="85" t="s">
        <v>197</v>
      </c>
      <c r="I69" s="85"/>
      <c r="L69" s="41"/>
      <c r="M69" s="41"/>
      <c r="N69" s="41"/>
      <c r="O69" s="41"/>
      <c r="P69" s="41"/>
      <c r="Q69" s="41"/>
      <c r="R69" s="41"/>
      <c r="S69" s="41"/>
      <c r="T69" s="41"/>
      <c r="U69" s="41"/>
    </row>
    <row r="70" customFormat="false" ht="12.75" hidden="false" customHeight="true" outlineLevel="0" collapsed="false">
      <c r="B70" s="37" t="s">
        <v>198</v>
      </c>
      <c r="C70" s="95"/>
      <c r="D70" s="95"/>
      <c r="E70" s="95"/>
      <c r="F70" s="95"/>
      <c r="G70" s="95"/>
      <c r="H70" s="80"/>
      <c r="I70" s="80"/>
      <c r="L70" s="41"/>
      <c r="M70" s="41"/>
      <c r="N70" s="41"/>
      <c r="O70" s="41"/>
      <c r="P70" s="41"/>
      <c r="Q70" s="41"/>
      <c r="R70" s="41"/>
      <c r="S70" s="41"/>
      <c r="T70" s="41"/>
      <c r="U70" s="41"/>
    </row>
    <row r="71" customFormat="false" ht="15" hidden="false" customHeight="false" outlineLevel="0" collapsed="false">
      <c r="B71" s="37" t="s">
        <v>199</v>
      </c>
      <c r="C71" s="95"/>
      <c r="D71" s="95"/>
      <c r="E71" s="95"/>
      <c r="F71" s="95"/>
      <c r="G71" s="95"/>
      <c r="H71" s="80"/>
      <c r="I71" s="80"/>
      <c r="L71" s="41"/>
      <c r="M71" s="41"/>
      <c r="N71" s="41"/>
      <c r="O71" s="41"/>
      <c r="P71" s="41"/>
      <c r="Q71" s="41"/>
      <c r="R71" s="41"/>
      <c r="S71" s="41"/>
      <c r="T71" s="41"/>
      <c r="U71" s="41"/>
    </row>
    <row r="72" customFormat="false" ht="15" hidden="false" customHeight="false" outlineLevel="0" collapsed="false">
      <c r="B72" s="37" t="s">
        <v>200</v>
      </c>
      <c r="C72" s="95"/>
      <c r="D72" s="95"/>
      <c r="E72" s="95"/>
      <c r="F72" s="95"/>
      <c r="G72" s="95"/>
      <c r="H72" s="80"/>
      <c r="I72" s="80"/>
      <c r="L72" s="41"/>
      <c r="M72" s="41"/>
      <c r="N72" s="41"/>
      <c r="O72" s="41"/>
      <c r="P72" s="41"/>
      <c r="Q72" s="41"/>
      <c r="R72" s="41"/>
      <c r="S72" s="41"/>
      <c r="T72" s="41"/>
      <c r="U72" s="41"/>
    </row>
    <row r="73" customFormat="false" ht="15" hidden="false" customHeight="false" outlineLevel="0" collapsed="false">
      <c r="B73" s="37" t="s">
        <v>201</v>
      </c>
      <c r="C73" s="95"/>
      <c r="D73" s="95"/>
      <c r="E73" s="95"/>
      <c r="F73" s="95"/>
      <c r="G73" s="95"/>
      <c r="H73" s="80"/>
      <c r="I73" s="80"/>
      <c r="L73" s="41"/>
      <c r="M73" s="41"/>
      <c r="N73" s="41"/>
      <c r="O73" s="41"/>
      <c r="P73" s="41"/>
      <c r="Q73" s="41"/>
      <c r="R73" s="41"/>
      <c r="S73" s="41"/>
      <c r="T73" s="41"/>
      <c r="U73" s="41"/>
    </row>
    <row r="74" customFormat="false" ht="15" hidden="false" customHeight="false" outlineLevel="0" collapsed="false">
      <c r="B74" s="37" t="s">
        <v>202</v>
      </c>
      <c r="C74" s="95"/>
      <c r="D74" s="95"/>
      <c r="E74" s="95"/>
      <c r="F74" s="95"/>
      <c r="G74" s="95"/>
      <c r="H74" s="80"/>
      <c r="I74" s="80"/>
      <c r="L74" s="41"/>
      <c r="M74" s="41"/>
      <c r="N74" s="41"/>
      <c r="O74" s="41"/>
      <c r="P74" s="41"/>
      <c r="Q74" s="41"/>
      <c r="R74" s="41"/>
      <c r="S74" s="41"/>
      <c r="T74" s="41"/>
      <c r="U74" s="41"/>
    </row>
    <row r="75" customFormat="false" ht="15" hidden="false" customHeight="false" outlineLevel="0" collapsed="false">
      <c r="B75" s="37" t="s">
        <v>203</v>
      </c>
      <c r="C75" s="95"/>
      <c r="D75" s="95"/>
      <c r="E75" s="95"/>
      <c r="F75" s="95"/>
      <c r="G75" s="95"/>
      <c r="H75" s="80"/>
      <c r="I75" s="80"/>
      <c r="L75" s="41"/>
      <c r="M75" s="41"/>
      <c r="N75" s="41"/>
      <c r="O75" s="41"/>
      <c r="P75" s="41"/>
      <c r="Q75" s="41"/>
      <c r="R75" s="41"/>
      <c r="S75" s="41"/>
      <c r="T75" s="41"/>
      <c r="U75" s="41"/>
    </row>
    <row r="76" customFormat="false" ht="15" hidden="false" customHeight="false" outlineLevel="0" collapsed="false">
      <c r="L76" s="41"/>
      <c r="M76" s="41"/>
      <c r="N76" s="41"/>
      <c r="O76" s="41"/>
      <c r="P76" s="41"/>
      <c r="Q76" s="41"/>
      <c r="R76" s="41"/>
      <c r="S76" s="41"/>
      <c r="T76" s="41"/>
      <c r="U76" s="41"/>
    </row>
    <row r="78" customFormat="false" ht="23.25" hidden="false" customHeight="true" outlineLevel="0" collapsed="false">
      <c r="B78" s="33" t="s">
        <v>204</v>
      </c>
      <c r="C78" s="31"/>
      <c r="D78" s="31"/>
      <c r="E78" s="31"/>
      <c r="F78" s="31"/>
      <c r="G78" s="31"/>
    </row>
    <row r="79" customFormat="false" ht="15" hidden="false" customHeight="false" outlineLevel="0" collapsed="false">
      <c r="B79" s="31"/>
      <c r="C79" s="31"/>
      <c r="D79" s="31"/>
      <c r="E79" s="31"/>
      <c r="F79" s="31"/>
      <c r="G79" s="31"/>
    </row>
    <row r="80" customFormat="false" ht="17.25" hidden="false" customHeight="true" outlineLevel="0" collapsed="false">
      <c r="B80" s="90" t="s">
        <v>205</v>
      </c>
      <c r="C80" s="31"/>
      <c r="D80" s="31"/>
      <c r="E80" s="31"/>
      <c r="F80" s="31"/>
      <c r="G80" s="31"/>
    </row>
    <row r="81" customFormat="false" ht="15" hidden="false" customHeight="true" outlineLevel="0" collapsed="false">
      <c r="B81" s="31"/>
      <c r="C81" s="31"/>
      <c r="D81" s="31"/>
      <c r="E81" s="31"/>
      <c r="F81" s="31"/>
      <c r="G81" s="31"/>
      <c r="L81" s="41" t="s">
        <v>206</v>
      </c>
      <c r="M81" s="41"/>
      <c r="N81" s="41"/>
      <c r="O81" s="41"/>
      <c r="P81" s="41"/>
      <c r="Q81" s="41"/>
      <c r="R81" s="41"/>
      <c r="S81" s="41"/>
      <c r="T81" s="41"/>
      <c r="U81" s="41"/>
    </row>
    <row r="82" customFormat="false" ht="30" hidden="false" customHeight="true" outlineLevel="0" collapsed="false">
      <c r="B82" s="36" t="s">
        <v>133</v>
      </c>
      <c r="C82" s="36" t="s">
        <v>207</v>
      </c>
      <c r="D82" s="85" t="s">
        <v>121</v>
      </c>
      <c r="E82" s="85"/>
      <c r="F82" s="85"/>
      <c r="G82" s="85" t="s">
        <v>208</v>
      </c>
      <c r="H82" s="85" t="s">
        <v>145</v>
      </c>
      <c r="I82" s="85" t="s">
        <v>209</v>
      </c>
      <c r="L82" s="41"/>
      <c r="M82" s="41"/>
      <c r="N82" s="41"/>
      <c r="O82" s="41"/>
      <c r="P82" s="41"/>
      <c r="Q82" s="41"/>
      <c r="R82" s="41"/>
      <c r="S82" s="41"/>
      <c r="T82" s="41"/>
      <c r="U82" s="41"/>
    </row>
    <row r="83" customFormat="false" ht="15" hidden="false" customHeight="true" outlineLevel="0" collapsed="false">
      <c r="B83" s="37" t="s">
        <v>210</v>
      </c>
      <c r="C83" s="95"/>
      <c r="D83" s="43"/>
      <c r="E83" s="43"/>
      <c r="F83" s="43"/>
      <c r="G83" s="80"/>
      <c r="H83" s="97"/>
      <c r="I83" s="66"/>
      <c r="L83" s="41"/>
      <c r="M83" s="41"/>
      <c r="N83" s="41"/>
      <c r="O83" s="41"/>
      <c r="P83" s="41"/>
      <c r="Q83" s="41"/>
      <c r="R83" s="41"/>
      <c r="S83" s="41"/>
      <c r="T83" s="41"/>
      <c r="U83" s="41"/>
    </row>
    <row r="84" customFormat="false" ht="15" hidden="false" customHeight="false" outlineLevel="0" collapsed="false">
      <c r="B84" s="37" t="s">
        <v>211</v>
      </c>
      <c r="C84" s="95"/>
      <c r="D84" s="43"/>
      <c r="E84" s="43"/>
      <c r="F84" s="43"/>
      <c r="G84" s="80"/>
      <c r="H84" s="97"/>
      <c r="I84" s="66"/>
      <c r="L84" s="41"/>
      <c r="M84" s="41"/>
      <c r="N84" s="41"/>
      <c r="O84" s="41"/>
      <c r="P84" s="41"/>
      <c r="Q84" s="41"/>
      <c r="R84" s="41"/>
      <c r="S84" s="41"/>
      <c r="T84" s="41"/>
      <c r="U84" s="41"/>
    </row>
    <row r="85" customFormat="false" ht="15" hidden="false" customHeight="false" outlineLevel="0" collapsed="false">
      <c r="B85" s="37" t="s">
        <v>212</v>
      </c>
      <c r="C85" s="95"/>
      <c r="D85" s="43"/>
      <c r="E85" s="43"/>
      <c r="F85" s="43"/>
      <c r="G85" s="80"/>
      <c r="H85" s="97"/>
      <c r="I85" s="66"/>
      <c r="L85" s="41"/>
      <c r="M85" s="41"/>
      <c r="N85" s="41"/>
      <c r="O85" s="41"/>
      <c r="P85" s="41"/>
      <c r="Q85" s="41"/>
      <c r="R85" s="41"/>
      <c r="S85" s="41"/>
      <c r="T85" s="41"/>
      <c r="U85" s="41"/>
    </row>
    <row r="86" customFormat="false" ht="15" hidden="false" customHeight="false" outlineLevel="0" collapsed="false">
      <c r="B86" s="31"/>
      <c r="C86" s="31"/>
      <c r="D86" s="31"/>
      <c r="E86" s="31"/>
      <c r="F86" s="31"/>
      <c r="G86" s="31"/>
      <c r="H86" s="109" t="s">
        <v>213</v>
      </c>
      <c r="I86" s="110" t="n">
        <f aca="false">SUM(I83:I85)</f>
        <v>0</v>
      </c>
      <c r="L86" s="41"/>
      <c r="M86" s="41"/>
      <c r="N86" s="41"/>
      <c r="O86" s="41"/>
      <c r="P86" s="41"/>
      <c r="Q86" s="41"/>
      <c r="R86" s="41"/>
      <c r="S86" s="41"/>
      <c r="T86" s="41"/>
      <c r="U86" s="41"/>
    </row>
    <row r="87" customFormat="false" ht="24.75" hidden="false" customHeight="true" outlineLevel="0" collapsed="false">
      <c r="L87" s="41"/>
      <c r="M87" s="41"/>
      <c r="N87" s="41"/>
      <c r="O87" s="41"/>
      <c r="P87" s="41"/>
      <c r="Q87" s="41"/>
      <c r="R87" s="41"/>
      <c r="S87" s="41"/>
      <c r="T87" s="41"/>
      <c r="U87" s="41"/>
    </row>
    <row r="88" customFormat="false" ht="15" hidden="true" customHeight="false" outlineLevel="0" collapsed="false">
      <c r="H88" s="121" t="s">
        <v>214</v>
      </c>
    </row>
    <row r="89" customFormat="false" ht="15" hidden="true" customHeight="false" outlineLevel="0" collapsed="false">
      <c r="H89" s="0" t="str">
        <f aca="false">D35</f>
        <v>Totale beni materiali</v>
      </c>
      <c r="I89" s="122" t="n">
        <f aca="false">J35</f>
        <v>0</v>
      </c>
    </row>
    <row r="90" customFormat="false" ht="15" hidden="true" customHeight="false" outlineLevel="0" collapsed="false">
      <c r="H90" s="0" t="str">
        <f aca="false">D55</f>
        <v>Totale bestiame</v>
      </c>
      <c r="I90" s="122" t="n">
        <f aca="false">J55</f>
        <v>0</v>
      </c>
    </row>
    <row r="91" customFormat="false" ht="15" hidden="true" customHeight="false" outlineLevel="0" collapsed="false">
      <c r="H91" s="0" t="str">
        <f aca="false">H86</f>
        <v>Totale immateriali</v>
      </c>
      <c r="I91" s="122" t="n">
        <f aca="false">I86*20%</f>
        <v>0</v>
      </c>
      <c r="L91" s="0" t="s">
        <v>215</v>
      </c>
      <c r="N91" s="0" t="s">
        <v>216</v>
      </c>
      <c r="P91" s="0" t="s">
        <v>217</v>
      </c>
      <c r="R91" s="0" t="s">
        <v>218</v>
      </c>
      <c r="T91" s="0" t="s">
        <v>219</v>
      </c>
      <c r="V91" s="0" t="s">
        <v>220</v>
      </c>
      <c r="X91" s="0" t="s">
        <v>221</v>
      </c>
    </row>
    <row r="92" customFormat="false" ht="15" hidden="true" customHeight="false" outlineLevel="0" collapsed="false">
      <c r="L92" s="0" t="s">
        <v>222</v>
      </c>
      <c r="N92" s="0" t="s">
        <v>223</v>
      </c>
      <c r="P92" s="0" t="s">
        <v>224</v>
      </c>
      <c r="R92" s="0" t="s">
        <v>225</v>
      </c>
      <c r="T92" s="0" t="s">
        <v>226</v>
      </c>
      <c r="V92" s="0" t="s">
        <v>227</v>
      </c>
      <c r="X92" s="0" t="s">
        <v>228</v>
      </c>
    </row>
    <row r="93" customFormat="false" ht="15" hidden="true" customHeight="false" outlineLevel="0" collapsed="false">
      <c r="L93" s="0" t="s">
        <v>229</v>
      </c>
      <c r="N93" s="0" t="s">
        <v>230</v>
      </c>
      <c r="P93" s="0" t="s">
        <v>231</v>
      </c>
      <c r="R93" s="0" t="s">
        <v>232</v>
      </c>
      <c r="T93" s="0" t="s">
        <v>233</v>
      </c>
      <c r="V93" s="0" t="s">
        <v>234</v>
      </c>
      <c r="X93" s="0" t="s">
        <v>235</v>
      </c>
    </row>
    <row r="94" customFormat="false" ht="15" hidden="true" customHeight="false" outlineLevel="0" collapsed="false">
      <c r="L94" s="0" t="s">
        <v>236</v>
      </c>
      <c r="N94" s="0" t="s">
        <v>237</v>
      </c>
      <c r="P94" s="0" t="s">
        <v>238</v>
      </c>
      <c r="R94" s="0" t="s">
        <v>239</v>
      </c>
      <c r="T94" s="0" t="s">
        <v>240</v>
      </c>
      <c r="V94" s="0" t="s">
        <v>241</v>
      </c>
      <c r="X94" s="0" t="s">
        <v>242</v>
      </c>
    </row>
    <row r="95" customFormat="false" ht="15" hidden="true" customHeight="false" outlineLevel="0" collapsed="false">
      <c r="L95" s="0" t="s">
        <v>243</v>
      </c>
      <c r="N95" s="0" t="s">
        <v>244</v>
      </c>
      <c r="P95" s="0" t="s">
        <v>245</v>
      </c>
      <c r="R95" s="0" t="s">
        <v>246</v>
      </c>
      <c r="T95" s="0" t="s">
        <v>247</v>
      </c>
      <c r="V95" s="0" t="s">
        <v>248</v>
      </c>
      <c r="X95" s="0" t="s">
        <v>249</v>
      </c>
    </row>
    <row r="96" customFormat="false" ht="15" hidden="true" customHeight="false" outlineLevel="0" collapsed="false">
      <c r="L96" s="0" t="s">
        <v>250</v>
      </c>
      <c r="N96" s="0" t="s">
        <v>251</v>
      </c>
      <c r="P96" s="0" t="s">
        <v>252</v>
      </c>
      <c r="R96" s="0" t="s">
        <v>253</v>
      </c>
      <c r="T96" s="0" t="s">
        <v>254</v>
      </c>
      <c r="V96" s="0" t="s">
        <v>255</v>
      </c>
      <c r="X96" s="0" t="s">
        <v>256</v>
      </c>
    </row>
    <row r="97" customFormat="false" ht="15" hidden="true" customHeight="false" outlineLevel="0" collapsed="false">
      <c r="N97" s="0" t="s">
        <v>257</v>
      </c>
      <c r="P97" s="0" t="s">
        <v>258</v>
      </c>
      <c r="R97" s="0" t="s">
        <v>259</v>
      </c>
      <c r="V97" s="0" t="s">
        <v>113</v>
      </c>
      <c r="X97" s="0" t="s">
        <v>113</v>
      </c>
    </row>
    <row r="98" customFormat="false" ht="15" hidden="true" customHeight="false" outlineLevel="0" collapsed="false">
      <c r="N98" s="0" t="s">
        <v>260</v>
      </c>
      <c r="P98" s="0" t="s">
        <v>261</v>
      </c>
      <c r="R98" s="0" t="s">
        <v>262</v>
      </c>
      <c r="T98" s="0" t="s">
        <v>113</v>
      </c>
    </row>
    <row r="99" customFormat="false" ht="15" hidden="true" customHeight="false" outlineLevel="0" collapsed="false">
      <c r="N99" s="0" t="s">
        <v>113</v>
      </c>
      <c r="P99" s="0" t="s">
        <v>113</v>
      </c>
      <c r="R99" s="0" t="s">
        <v>113</v>
      </c>
    </row>
    <row r="100" customFormat="false" ht="15" hidden="true" customHeight="false" outlineLevel="0" collapsed="false"/>
    <row r="101" customFormat="false" ht="15" hidden="true" customHeight="false" outlineLevel="0" collapsed="false">
      <c r="N101" s="123" t="s">
        <v>9</v>
      </c>
      <c r="O101" s="0" t="s">
        <v>263</v>
      </c>
    </row>
    <row r="102" customFormat="false" ht="15" hidden="true" customHeight="false" outlineLevel="0" collapsed="false">
      <c r="N102" s="123" t="s">
        <v>12</v>
      </c>
      <c r="O102" s="0" t="s">
        <v>264</v>
      </c>
    </row>
    <row r="103" customFormat="false" ht="15" hidden="true" customHeight="false" outlineLevel="0" collapsed="false">
      <c r="O103" s="0" t="s">
        <v>265</v>
      </c>
    </row>
    <row r="104" customFormat="false" ht="15" hidden="true" customHeight="false" outlineLevel="0" collapsed="false"/>
    <row r="105" customFormat="false" ht="15" hidden="true" customHeight="false" outlineLevel="0" collapsed="false"/>
    <row r="106" customFormat="false" ht="15" hidden="true" customHeight="false" outlineLevel="0" collapsed="false"/>
    <row r="107" customFormat="false" ht="15" hidden="true" customHeight="false" outlineLevel="0" collapsed="false"/>
    <row r="108" s="124" customFormat="true" ht="15" hidden="true" customHeight="false" outlineLevel="0" collapsed="false">
      <c r="L108" s="125" t="s">
        <v>266</v>
      </c>
      <c r="N108" s="125" t="s">
        <v>267</v>
      </c>
      <c r="P108" s="125" t="s">
        <v>268</v>
      </c>
      <c r="R108" s="125" t="s">
        <v>269</v>
      </c>
      <c r="T108" s="125" t="s">
        <v>270</v>
      </c>
      <c r="V108" s="125" t="s">
        <v>271</v>
      </c>
      <c r="X108" s="125" t="s">
        <v>272</v>
      </c>
    </row>
    <row r="109" s="124" customFormat="true" ht="15" hidden="true" customHeight="false" outlineLevel="0" collapsed="false">
      <c r="L109" s="125" t="s">
        <v>273</v>
      </c>
      <c r="N109" s="125" t="s">
        <v>267</v>
      </c>
      <c r="P109" s="126"/>
      <c r="R109" s="126"/>
      <c r="T109" s="126"/>
      <c r="V109" s="126"/>
      <c r="X109" s="126"/>
    </row>
    <row r="110" s="124" customFormat="true" ht="15" hidden="true" customHeight="false" outlineLevel="0" collapsed="false">
      <c r="L110" s="125" t="s">
        <v>274</v>
      </c>
      <c r="N110" s="127" t="s">
        <v>275</v>
      </c>
      <c r="P110" s="127" t="s">
        <v>276</v>
      </c>
      <c r="R110" s="127" t="s">
        <v>277</v>
      </c>
      <c r="T110" s="127" t="s">
        <v>278</v>
      </c>
      <c r="V110" s="127" t="s">
        <v>279</v>
      </c>
      <c r="X110" s="127" t="s">
        <v>280</v>
      </c>
    </row>
    <row r="111" s="124" customFormat="true" ht="15" hidden="true" customHeight="false" outlineLevel="0" collapsed="false">
      <c r="L111" s="125" t="s">
        <v>281</v>
      </c>
      <c r="N111" s="127" t="s">
        <v>282</v>
      </c>
      <c r="P111" s="127" t="s">
        <v>283</v>
      </c>
      <c r="R111" s="127" t="s">
        <v>284</v>
      </c>
      <c r="T111" s="127" t="s">
        <v>285</v>
      </c>
      <c r="V111" s="127" t="s">
        <v>286</v>
      </c>
      <c r="X111" s="127" t="s">
        <v>287</v>
      </c>
    </row>
    <row r="112" s="124" customFormat="true" ht="15" hidden="true" customHeight="false" outlineLevel="0" collapsed="false">
      <c r="L112" s="125" t="s">
        <v>288</v>
      </c>
      <c r="N112" s="127" t="s">
        <v>289</v>
      </c>
      <c r="P112" s="127" t="s">
        <v>290</v>
      </c>
      <c r="R112" s="128"/>
      <c r="T112" s="127" t="s">
        <v>291</v>
      </c>
      <c r="X112" s="127" t="s">
        <v>292</v>
      </c>
    </row>
    <row r="113" s="124" customFormat="true" ht="15" hidden="true" customHeight="false" outlineLevel="0" collapsed="false">
      <c r="L113" s="125" t="s">
        <v>293</v>
      </c>
      <c r="N113" s="126"/>
      <c r="P113" s="127" t="s">
        <v>294</v>
      </c>
      <c r="X113" s="126"/>
    </row>
    <row r="114" s="124" customFormat="true" ht="15" hidden="true" customHeight="false" outlineLevel="0" collapsed="false">
      <c r="L114" s="129" t="s">
        <v>295</v>
      </c>
      <c r="N114" s="126"/>
      <c r="P114" s="130" t="s">
        <v>296</v>
      </c>
      <c r="X114" s="126"/>
      <c r="Y114" s="124" t="s">
        <v>297</v>
      </c>
      <c r="AC114" s="124" t="s">
        <v>298</v>
      </c>
      <c r="AH114" s="124" t="s">
        <v>299</v>
      </c>
      <c r="AK114" s="124" t="s">
        <v>300</v>
      </c>
    </row>
    <row r="115" s="124" customFormat="true" ht="15" hidden="true" customHeight="false" outlineLevel="0" collapsed="false">
      <c r="L115" s="126" t="s">
        <v>301</v>
      </c>
      <c r="M115" s="126"/>
      <c r="N115" s="126"/>
      <c r="P115" s="130" t="s">
        <v>302</v>
      </c>
      <c r="X115" s="126"/>
      <c r="Y115" s="124" t="s">
        <v>303</v>
      </c>
      <c r="AC115" s="124" t="s">
        <v>304</v>
      </c>
      <c r="AH115" s="124" t="s">
        <v>305</v>
      </c>
      <c r="AK115" s="124" t="s">
        <v>306</v>
      </c>
    </row>
    <row r="116" s="124" customFormat="true" ht="15" hidden="true" customHeight="false" outlineLevel="0" collapsed="false">
      <c r="L116" s="129" t="s">
        <v>307</v>
      </c>
      <c r="N116" s="126"/>
      <c r="P116" s="130" t="s">
        <v>308</v>
      </c>
      <c r="X116" s="126"/>
      <c r="AH116" s="124" t="s">
        <v>309</v>
      </c>
    </row>
    <row r="117" s="124" customFormat="true" ht="15" hidden="true" customHeight="false" outlineLevel="0" collapsed="false">
      <c r="L117" s="129" t="s">
        <v>310</v>
      </c>
      <c r="N117" s="126"/>
      <c r="X117" s="126"/>
    </row>
    <row r="118" s="124" customFormat="true" ht="15" hidden="true" customHeight="false" outlineLevel="0" collapsed="false">
      <c r="L118" s="129" t="s">
        <v>311</v>
      </c>
    </row>
    <row r="119" s="124" customFormat="true" ht="15" hidden="true" customHeight="false" outlineLevel="0" collapsed="false">
      <c r="P119" s="126"/>
    </row>
    <row r="120" s="124" customFormat="true" ht="15" hidden="true" customHeight="false" outlineLevel="0" collapsed="false">
      <c r="L120" s="131" t="s">
        <v>136</v>
      </c>
      <c r="N120" s="124" t="s">
        <v>312</v>
      </c>
      <c r="R120" s="124" t="s">
        <v>313</v>
      </c>
    </row>
    <row r="121" s="124" customFormat="true" ht="15" hidden="true" customHeight="false" outlineLevel="0" collapsed="false">
      <c r="L121" s="131" t="s">
        <v>137</v>
      </c>
      <c r="N121" s="124" t="s">
        <v>314</v>
      </c>
      <c r="R121" s="124" t="s">
        <v>315</v>
      </c>
    </row>
    <row r="122" s="124" customFormat="true" ht="15" hidden="true" customHeight="false" outlineLevel="0" collapsed="false">
      <c r="L122" s="131" t="s">
        <v>138</v>
      </c>
      <c r="N122" s="124" t="s">
        <v>316</v>
      </c>
      <c r="R122" s="124" t="s">
        <v>317</v>
      </c>
    </row>
    <row r="123" s="124" customFormat="true" ht="15" hidden="true" customHeight="false" outlineLevel="0" collapsed="false">
      <c r="L123" s="131" t="s">
        <v>139</v>
      </c>
      <c r="N123" s="124" t="s">
        <v>318</v>
      </c>
      <c r="R123" s="124" t="s">
        <v>319</v>
      </c>
    </row>
    <row r="124" s="124" customFormat="true" ht="15" hidden="true" customHeight="false" outlineLevel="0" collapsed="false">
      <c r="L124" s="131" t="s">
        <v>140</v>
      </c>
      <c r="N124" s="124" t="s">
        <v>320</v>
      </c>
      <c r="R124" s="124" t="s">
        <v>321</v>
      </c>
    </row>
    <row r="125" s="124" customFormat="true" ht="15" hidden="true" customHeight="false" outlineLevel="0" collapsed="false">
      <c r="R125" s="124" t="s">
        <v>322</v>
      </c>
    </row>
    <row r="126" s="124" customFormat="true" ht="15" hidden="true" customHeight="false" outlineLevel="0" collapsed="false"/>
    <row r="127" s="124" customFormat="true" ht="15" hidden="true" customHeight="false" outlineLevel="0" collapsed="false"/>
    <row r="128" s="124" customFormat="true" ht="15" hidden="true" customHeight="false" outlineLevel="0" collapsed="false"/>
    <row r="129" s="124" customFormat="true" ht="15" hidden="true" customHeight="false" outlineLevel="0" collapsed="false">
      <c r="L129" s="132" t="s">
        <v>323</v>
      </c>
      <c r="N129" s="124" t="s">
        <v>142</v>
      </c>
      <c r="O129" s="124" t="s">
        <v>324</v>
      </c>
    </row>
    <row r="130" s="124" customFormat="true" ht="15" hidden="true" customHeight="false" outlineLevel="0" collapsed="false">
      <c r="L130" s="132" t="s">
        <v>325</v>
      </c>
      <c r="N130" s="124" t="s">
        <v>312</v>
      </c>
      <c r="O130" s="133" t="n">
        <v>0.03</v>
      </c>
    </row>
    <row r="131" s="124" customFormat="true" ht="15" hidden="true" customHeight="false" outlineLevel="0" collapsed="false">
      <c r="N131" s="124" t="s">
        <v>314</v>
      </c>
      <c r="O131" s="133" t="n">
        <v>0</v>
      </c>
    </row>
    <row r="132" s="124" customFormat="true" ht="15" hidden="true" customHeight="false" outlineLevel="0" collapsed="false">
      <c r="N132" s="124" t="s">
        <v>316</v>
      </c>
      <c r="O132" s="133" t="n">
        <v>0.1</v>
      </c>
    </row>
    <row r="133" s="124" customFormat="true" ht="15" hidden="true" customHeight="false" outlineLevel="0" collapsed="false">
      <c r="N133" s="124" t="s">
        <v>318</v>
      </c>
      <c r="O133" s="134" t="n">
        <v>0.125</v>
      </c>
    </row>
    <row r="134" s="124" customFormat="true" ht="15" hidden="true" customHeight="false" outlineLevel="0" collapsed="false">
      <c r="N134" s="124" t="s">
        <v>320</v>
      </c>
      <c r="O134" s="133" t="n">
        <v>0.04</v>
      </c>
    </row>
    <row r="135" s="124" customFormat="true" ht="15" hidden="true" customHeight="false" outlineLevel="0" collapsed="false"/>
    <row r="136" s="124" customFormat="true" ht="15" hidden="true" customHeight="false" outlineLevel="0" collapsed="false"/>
    <row r="137" s="124" customFormat="true" ht="15" hidden="true" customHeight="false" outlineLevel="0" collapsed="false"/>
    <row r="138" s="124" customFormat="true" ht="15" hidden="true" customHeight="false" outlineLevel="0" collapsed="false"/>
    <row r="139" s="124" customFormat="true" ht="15" hidden="true" customHeight="false" outlineLevel="0" collapsed="false"/>
    <row r="140" s="124" customFormat="true" ht="15" hidden="true" customHeight="false" outlineLevel="0" collapsed="false"/>
    <row r="141" s="124" customFormat="true" ht="15" hidden="true" customHeight="false" outlineLevel="0" collapsed="false"/>
    <row r="142" s="124" customFormat="true" ht="15" hidden="true" customHeight="false" outlineLevel="0" collapsed="false">
      <c r="L142" s="132" t="s">
        <v>326</v>
      </c>
      <c r="N142" s="131" t="s">
        <v>150</v>
      </c>
    </row>
    <row r="143" s="124" customFormat="true" ht="15" hidden="true" customHeight="false" outlineLevel="0" collapsed="false">
      <c r="L143" s="132" t="s">
        <v>327</v>
      </c>
      <c r="N143" s="131" t="s">
        <v>151</v>
      </c>
    </row>
    <row r="144" s="124" customFormat="true" ht="15" hidden="true" customHeight="false" outlineLevel="0" collapsed="false">
      <c r="L144" s="124" t="s">
        <v>328</v>
      </c>
      <c r="N144" s="131" t="s">
        <v>152</v>
      </c>
    </row>
    <row r="145" s="124" customFormat="true" ht="15" hidden="true" customHeight="false" outlineLevel="0" collapsed="false">
      <c r="L145" s="124" t="s">
        <v>329</v>
      </c>
      <c r="N145" s="131" t="s">
        <v>153</v>
      </c>
    </row>
    <row r="146" s="124" customFormat="true" ht="15" hidden="true" customHeight="false" outlineLevel="0" collapsed="false">
      <c r="L146" s="135" t="s">
        <v>330</v>
      </c>
      <c r="M146" s="135"/>
      <c r="N146" s="131" t="s">
        <v>154</v>
      </c>
      <c r="O146" s="135"/>
      <c r="P146" s="135"/>
      <c r="Q146" s="135"/>
      <c r="R146" s="135"/>
      <c r="S146" s="135"/>
      <c r="T146" s="135"/>
      <c r="U146" s="135"/>
      <c r="V146" s="135"/>
      <c r="W146" s="135"/>
      <c r="X146" s="135"/>
      <c r="Y146" s="135"/>
      <c r="Z146" s="135"/>
      <c r="AA146" s="135"/>
      <c r="AB146" s="135"/>
    </row>
    <row r="147" s="124" customFormat="true" ht="15" hidden="true" customHeight="false" outlineLevel="0" collapsed="false">
      <c r="L147" s="135" t="s">
        <v>331</v>
      </c>
      <c r="M147" s="135"/>
      <c r="N147" s="131" t="s">
        <v>155</v>
      </c>
      <c r="O147" s="135"/>
      <c r="P147" s="135"/>
      <c r="Q147" s="135"/>
      <c r="R147" s="135"/>
      <c r="S147" s="135"/>
      <c r="T147" s="135"/>
      <c r="U147" s="135"/>
      <c r="V147" s="135"/>
      <c r="W147" s="135"/>
      <c r="X147" s="135"/>
      <c r="Y147" s="135"/>
      <c r="Z147" s="135"/>
      <c r="AA147" s="135"/>
      <c r="AB147" s="135"/>
    </row>
    <row r="148" s="124" customFormat="true" ht="15" hidden="true" customHeight="false" outlineLevel="0" collapsed="false">
      <c r="L148" s="135" t="s">
        <v>332</v>
      </c>
      <c r="M148" s="135"/>
      <c r="N148" s="131" t="s">
        <v>156</v>
      </c>
      <c r="O148" s="135"/>
      <c r="P148" s="135"/>
      <c r="Q148" s="135"/>
      <c r="R148" s="135"/>
      <c r="S148" s="135"/>
      <c r="T148" s="135"/>
      <c r="U148" s="135"/>
      <c r="V148" s="135"/>
      <c r="W148" s="135"/>
      <c r="X148" s="135"/>
      <c r="Y148" s="135"/>
      <c r="Z148" s="135"/>
      <c r="AA148" s="135"/>
      <c r="AB148" s="135"/>
    </row>
    <row r="149" s="124" customFormat="true" ht="15" hidden="true" customHeight="false" outlineLevel="0" collapsed="false">
      <c r="L149" s="135" t="s">
        <v>113</v>
      </c>
      <c r="M149" s="135"/>
      <c r="N149" s="131" t="s">
        <v>157</v>
      </c>
      <c r="O149" s="135"/>
      <c r="P149" s="135"/>
      <c r="Q149" s="135"/>
      <c r="R149" s="135"/>
      <c r="S149" s="135"/>
      <c r="T149" s="135"/>
      <c r="U149" s="135"/>
      <c r="V149" s="135"/>
      <c r="W149" s="135"/>
      <c r="X149" s="135"/>
      <c r="Y149" s="135"/>
      <c r="Z149" s="135"/>
      <c r="AA149" s="135"/>
      <c r="AB149" s="135"/>
    </row>
    <row r="150" s="124" customFormat="true" ht="15" hidden="true" customHeight="false" outlineLevel="0" collapsed="false">
      <c r="L150" s="136" t="s">
        <v>323</v>
      </c>
      <c r="M150" s="135"/>
      <c r="N150" s="131" t="s">
        <v>158</v>
      </c>
      <c r="O150" s="135"/>
      <c r="P150" s="135"/>
      <c r="Q150" s="135"/>
      <c r="R150" s="135"/>
      <c r="S150" s="135"/>
      <c r="T150" s="135"/>
      <c r="U150" s="135"/>
      <c r="V150" s="135"/>
      <c r="W150" s="135"/>
      <c r="X150" s="135"/>
      <c r="Y150" s="135"/>
      <c r="Z150" s="135"/>
      <c r="AA150" s="135"/>
      <c r="AB150" s="135"/>
    </row>
    <row r="151" s="124" customFormat="true" ht="15" hidden="true" customHeight="false" outlineLevel="0" collapsed="false">
      <c r="L151" s="136" t="s">
        <v>325</v>
      </c>
      <c r="M151" s="135"/>
      <c r="N151" s="131" t="s">
        <v>159</v>
      </c>
      <c r="O151" s="135"/>
      <c r="P151" s="135"/>
      <c r="Q151" s="135"/>
      <c r="R151" s="135"/>
      <c r="S151" s="135"/>
      <c r="T151" s="135"/>
      <c r="U151" s="135"/>
      <c r="V151" s="135"/>
      <c r="W151" s="135"/>
      <c r="X151" s="135"/>
      <c r="Y151" s="135"/>
      <c r="Z151" s="135"/>
      <c r="AA151" s="135"/>
      <c r="AB151" s="135"/>
    </row>
    <row r="152" s="124" customFormat="true" ht="15" hidden="true" customHeight="false" outlineLevel="0" collapsed="false">
      <c r="L152" s="135"/>
      <c r="M152" s="135"/>
      <c r="N152" s="137" t="s">
        <v>160</v>
      </c>
      <c r="O152" s="135"/>
      <c r="P152" s="135"/>
      <c r="Q152" s="135"/>
      <c r="R152" s="135"/>
      <c r="S152" s="135"/>
      <c r="T152" s="135"/>
      <c r="U152" s="135"/>
      <c r="V152" s="135"/>
      <c r="W152" s="135"/>
      <c r="X152" s="135"/>
      <c r="Y152" s="135"/>
      <c r="Z152" s="135"/>
      <c r="AA152" s="135"/>
      <c r="AB152" s="135"/>
    </row>
    <row r="153" s="124" customFormat="true" ht="15" hidden="true" customHeight="false" outlineLevel="0" collapsed="false">
      <c r="L153" s="135"/>
      <c r="M153" s="135"/>
      <c r="N153" s="131" t="s">
        <v>164</v>
      </c>
      <c r="O153" s="135"/>
      <c r="P153" s="135"/>
      <c r="Q153" s="135"/>
      <c r="R153" s="135"/>
      <c r="S153" s="135"/>
      <c r="T153" s="135"/>
      <c r="U153" s="135"/>
      <c r="V153" s="135"/>
      <c r="W153" s="135"/>
      <c r="X153" s="135"/>
      <c r="Y153" s="135"/>
      <c r="Z153" s="135"/>
      <c r="AA153" s="135"/>
      <c r="AB153" s="135"/>
    </row>
    <row r="154" s="124" customFormat="true" ht="15" hidden="true" customHeight="false" outlineLevel="0" collapsed="false">
      <c r="N154" s="131" t="s">
        <v>165</v>
      </c>
    </row>
    <row r="155" s="124" customFormat="true" ht="15" hidden="true" customHeight="false" outlineLevel="0" collapsed="false">
      <c r="N155" s="131" t="s">
        <v>166</v>
      </c>
    </row>
    <row r="156" s="124" customFormat="true" ht="15" hidden="true" customHeight="false" outlineLevel="0" collapsed="false">
      <c r="N156" s="131" t="s">
        <v>167</v>
      </c>
    </row>
    <row r="157" s="124" customFormat="true" ht="15" hidden="true" customHeight="false" outlineLevel="0" collapsed="false">
      <c r="N157" s="131" t="s">
        <v>168</v>
      </c>
    </row>
    <row r="158" s="124" customFormat="true" ht="15" hidden="true" customHeight="false" outlineLevel="0" collapsed="false">
      <c r="N158" s="131" t="s">
        <v>169</v>
      </c>
    </row>
    <row r="159" s="124" customFormat="true" ht="15" hidden="true" customHeight="false" outlineLevel="0" collapsed="false">
      <c r="N159" s="131" t="s">
        <v>170</v>
      </c>
    </row>
    <row r="160" s="124" customFormat="true" ht="15" hidden="true" customHeight="false" outlineLevel="0" collapsed="false">
      <c r="N160" s="131" t="s">
        <v>171</v>
      </c>
    </row>
    <row r="161" s="124" customFormat="true" ht="15" hidden="true" customHeight="false" outlineLevel="0" collapsed="false">
      <c r="N161" s="131" t="s">
        <v>172</v>
      </c>
    </row>
    <row r="162" s="124" customFormat="true" ht="15" hidden="true" customHeight="false" outlineLevel="0" collapsed="false">
      <c r="N162" s="131" t="s">
        <v>173</v>
      </c>
    </row>
    <row r="163" s="124" customFormat="true" ht="15" hidden="true" customHeight="false" outlineLevel="0" collapsed="false">
      <c r="N163" s="131" t="s">
        <v>174</v>
      </c>
    </row>
    <row r="164" customFormat="false" ht="15" hidden="true" customHeight="false" outlineLevel="0" collapsed="false"/>
    <row r="165" customFormat="false" ht="15" hidden="true" customHeight="false" outlineLevel="0" collapsed="false"/>
    <row r="166" customFormat="false" ht="15" hidden="true" customHeight="false" outlineLevel="0" collapsed="false"/>
    <row r="167" customFormat="false" ht="15" hidden="true" customHeight="false" outlineLevel="0" collapsed="false"/>
    <row r="168" customFormat="false" ht="15" hidden="true" customHeight="false" outlineLevel="0" collapsed="false"/>
    <row r="169" customFormat="false" ht="15" hidden="true" customHeight="false" outlineLevel="0" collapsed="false"/>
    <row r="170" customFormat="false" ht="15" hidden="true" customHeight="false" outlineLevel="0" collapsed="false"/>
    <row r="171" customFormat="false" ht="15" hidden="true" customHeight="false" outlineLevel="0" collapsed="false"/>
    <row r="172" customFormat="false" ht="15" hidden="true" customHeight="false" outlineLevel="0" collapsed="false"/>
    <row r="173" customFormat="false" ht="15" hidden="true" customHeight="false" outlineLevel="0" collapsed="false"/>
    <row r="174" customFormat="false" ht="15" hidden="true" customHeight="false" outlineLevel="0" collapsed="false"/>
    <row r="175" customFormat="false" ht="15" hidden="true" customHeight="false" outlineLevel="0" collapsed="false"/>
    <row r="176" customFormat="false" ht="15" hidden="true" customHeight="false" outlineLevel="0" collapsed="false"/>
    <row r="177" customFormat="false" ht="15" hidden="true" customHeight="false" outlineLevel="0" collapsed="false"/>
    <row r="178" customFormat="false" ht="15" hidden="true" customHeight="false" outlineLevel="0" collapsed="false"/>
    <row r="179" customFormat="false" ht="15" hidden="true" customHeight="false" outlineLevel="0" collapsed="false"/>
  </sheetData>
  <sheetProtection algorithmName="SHA-512" hashValue="nqthxjjkNI5exfpWpNgUulIBQzI6IOVniJHJDiZ9ferqimNWkLRQLSErC+ZUHQMPfLMPeFMkJn4LNngddlM2IQ==" saltValue="NtnpUWOp5XO+2QPMiZ7hlw==" spinCount="100000" sheet="true" selectLockedCells="true"/>
  <mergeCells count="31">
    <mergeCell ref="B20:J22"/>
    <mergeCell ref="L23:U49"/>
    <mergeCell ref="H35:I35"/>
    <mergeCell ref="H55:I55"/>
    <mergeCell ref="C58:E58"/>
    <mergeCell ref="L58:U63"/>
    <mergeCell ref="C59:E59"/>
    <mergeCell ref="C60:E60"/>
    <mergeCell ref="C61:E61"/>
    <mergeCell ref="C62:E62"/>
    <mergeCell ref="C63:E63"/>
    <mergeCell ref="L67:U76"/>
    <mergeCell ref="D69:G69"/>
    <mergeCell ref="H69:I69"/>
    <mergeCell ref="D70:G70"/>
    <mergeCell ref="H70:I70"/>
    <mergeCell ref="D71:G71"/>
    <mergeCell ref="H71:I71"/>
    <mergeCell ref="D72:G72"/>
    <mergeCell ref="H72:I72"/>
    <mergeCell ref="D73:G73"/>
    <mergeCell ref="H73:I73"/>
    <mergeCell ref="D74:G74"/>
    <mergeCell ref="H74:I74"/>
    <mergeCell ref="D75:G75"/>
    <mergeCell ref="H75:I75"/>
    <mergeCell ref="L81:U87"/>
    <mergeCell ref="D82:F82"/>
    <mergeCell ref="D83:F83"/>
    <mergeCell ref="D84:F84"/>
    <mergeCell ref="D85:F85"/>
  </mergeCells>
  <dataValidations count="17">
    <dataValidation allowBlank="true" errorStyle="stop" operator="between" showDropDown="false" showErrorMessage="true" showInputMessage="true" sqref="I24:I34 I39:I54 I56:I57 I64" type="list">
      <formula1>$O$101:$O$104</formula1>
      <formula2>0</formula2>
    </dataValidation>
    <dataValidation allowBlank="true" errorStyle="stop" operator="between" showDropDown="false" showErrorMessage="true" showInputMessage="true" sqref="H24:H34 H39:H54 H56:H57 H64" type="list">
      <formula1>$N$101:$N$103</formula1>
      <formula2>0</formula2>
    </dataValidation>
    <dataValidation allowBlank="true" errorStyle="stop" operator="between" showDropDown="false" showErrorMessage="true" showInputMessage="true" sqref="D39:D40" type="list">
      <formula1>$N$110:$N$113</formula1>
      <formula2>0</formula2>
    </dataValidation>
    <dataValidation allowBlank="true" errorStyle="stop" operator="between" showDropDown="false" showErrorMessage="true" showInputMessage="true" sqref="D43:D44" type="list">
      <formula1>$R$110:$R$113</formula1>
      <formula2>0</formula2>
    </dataValidation>
    <dataValidation allowBlank="true" errorStyle="stop" operator="between" showDropDown="false" showErrorMessage="true" showInputMessage="true" sqref="D46:D47" type="list">
      <formula1>$V$110:$V$111</formula1>
      <formula2>0</formula2>
    </dataValidation>
    <dataValidation allowBlank="true" errorStyle="stop" operator="between" showDropDown="false" showErrorMessage="true" showInputMessage="true" sqref="G24:G34 G39:G54 G56:G57 G64 H83:H85" type="list">
      <formula1>$L$120:$L$124</formula1>
      <formula2>0</formula2>
    </dataValidation>
    <dataValidation allowBlank="true" errorStyle="stop" operator="between" showDropDown="false" showErrorMessage="true" showInputMessage="true" sqref="C24:C34 D70:G75" type="list">
      <formula1>$N$120:$N$125</formula1>
      <formula2>0</formula2>
    </dataValidation>
    <dataValidation allowBlank="true" errorStyle="stop" operator="between" showDropDown="false" showErrorMessage="true" showInputMessage="true" sqref="C70:C75" type="list">
      <formula1>$R$120:$R$125</formula1>
      <formula2>0</formula2>
    </dataValidation>
    <dataValidation allowBlank="true" errorStyle="stop" operator="between" showDropDown="false" showErrorMessage="true" showInputMessage="true" sqref="C83:C85" type="list">
      <formula1>$L$142:$L$149</formula1>
      <formula2>0</formula2>
    </dataValidation>
    <dataValidation allowBlank="true" errorStyle="stop" operator="between" showDropDown="false" showErrorMessage="true" showInputMessage="true" sqref="G59:I63" type="list">
      <formula1>$N$142:$N$163</formula1>
      <formula2>0</formula2>
    </dataValidation>
    <dataValidation allowBlank="true" errorStyle="stop" operator="between" showDropDown="false" showErrorMessage="true" showInputMessage="true" sqref="D48:D49" type="list">
      <formula1>$X$110:$X$112</formula1>
      <formula2>0</formula2>
    </dataValidation>
    <dataValidation allowBlank="true" errorStyle="stop" operator="between" showDropDown="false" showErrorMessage="true" showInputMessage="true" sqref="D50" type="list">
      <formula1>$P$114:$P$116</formula1>
      <formula2>0</formula2>
    </dataValidation>
    <dataValidation allowBlank="true" errorStyle="stop" operator="between" showDropDown="false" showErrorMessage="true" showInputMessage="true" sqref="D51" type="list">
      <formula1>$Y$114:$Y$115</formula1>
      <formula2>0</formula2>
    </dataValidation>
    <dataValidation allowBlank="true" errorStyle="stop" operator="between" showDropDown="false" showErrorMessage="true" showInputMessage="true" sqref="D52" type="list">
      <formula1>$AC$114:$AC$115</formula1>
      <formula2>0</formula2>
    </dataValidation>
    <dataValidation allowBlank="true" errorStyle="stop" operator="between" showDropDown="false" showErrorMessage="true" showInputMessage="true" sqref="D53" type="list">
      <formula1>$AH$114:$AH$116</formula1>
      <formula2>0</formula2>
    </dataValidation>
    <dataValidation allowBlank="true" errorStyle="stop" operator="between" showDropDown="false" showErrorMessage="true" showInputMessage="true" sqref="D54" type="list">
      <formula1>$AK$114:$AK$115</formula1>
      <formula2>0</formula2>
    </dataValidation>
    <dataValidation allowBlank="true" errorStyle="stop" operator="between" showDropDown="false" showErrorMessage="true" showInputMessage="true" sqref="D41:D42" type="list">
      <formula1>$P$110:$P$113</formula1>
      <formula2>0</formula2>
    </dataValidation>
  </dataValidations>
  <printOptions headings="false" gridLines="false" gridLinesSet="true" horizontalCentered="false" verticalCentered="false"/>
  <pageMargins left="0.708333333333333" right="0.708333333333333" top="1.77638888888889" bottom="0.748611111111111" header="0.315277777777778" footer="0.315277777777778"/>
  <pageSetup paperSize="9" scale="100" fitToWidth="1" fitToHeight="1"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7:Q57"/>
  <sheetViews>
    <sheetView showFormulas="false" showGridLines="false" showRowColHeaders="false" showZeros="true" rightToLeft="false" tabSelected="false" showOutlineSymbols="true" defaultGridColor="true" view="normal" topLeftCell="A38" colorId="64" zoomScale="100" zoomScaleNormal="100" zoomScalePageLayoutView="100" workbookViewId="0">
      <selection pane="topLeft" activeCell="C28" activeCellId="0" sqref="C28"/>
    </sheetView>
  </sheetViews>
  <sheetFormatPr defaultColWidth="8.6796875" defaultRowHeight="15" customHeight="true" zeroHeight="false" outlineLevelRow="0" outlineLevelCol="0"/>
  <cols>
    <col collapsed="false" customWidth="true" hidden="false" outlineLevel="0" max="1" min="1" style="0" width="9.14"/>
    <col collapsed="false" customWidth="true" hidden="false" outlineLevel="0" max="2" min="2" style="0" width="21"/>
    <col collapsed="false" customWidth="true" hidden="false" outlineLevel="0" max="3" min="3" style="0" width="20.85"/>
    <col collapsed="false" customWidth="true" hidden="false" outlineLevel="0" max="5" min="4" style="0" width="23.42"/>
    <col collapsed="false" customWidth="true" hidden="false" outlineLevel="0" max="6" min="6" style="0" width="25"/>
    <col collapsed="false" customWidth="true" hidden="false" outlineLevel="0" max="7" min="7" style="0" width="9.14"/>
  </cols>
  <sheetData>
    <row r="7" customFormat="false" ht="23.25" hidden="false" customHeight="true" outlineLevel="0" collapsed="false">
      <c r="B7" s="33" t="s">
        <v>333</v>
      </c>
      <c r="C7" s="31"/>
      <c r="D7" s="31"/>
      <c r="E7" s="31"/>
      <c r="F7" s="31"/>
    </row>
    <row r="8" customFormat="false" ht="15" hidden="false" customHeight="false" outlineLevel="0" collapsed="false">
      <c r="B8" s="31"/>
      <c r="C8" s="31"/>
      <c r="D8" s="31"/>
      <c r="E8" s="31"/>
      <c r="F8" s="31"/>
    </row>
    <row r="9" customFormat="false" ht="23.25" hidden="false" customHeight="true" outlineLevel="0" collapsed="false">
      <c r="B9" s="138" t="s">
        <v>334</v>
      </c>
      <c r="C9" s="138"/>
      <c r="D9" s="138"/>
      <c r="E9" s="138"/>
      <c r="F9" s="138"/>
    </row>
    <row r="10" customFormat="false" ht="15" hidden="false" customHeight="false" outlineLevel="0" collapsed="false">
      <c r="B10" s="35"/>
      <c r="C10" s="35"/>
      <c r="D10" s="35"/>
      <c r="E10" s="35"/>
      <c r="F10" s="31"/>
    </row>
    <row r="11" customFormat="false" ht="15" hidden="false" customHeight="false" outlineLevel="0" collapsed="false">
      <c r="B11" s="45" t="s">
        <v>76</v>
      </c>
      <c r="C11" s="45" t="s">
        <v>77</v>
      </c>
      <c r="D11" s="45" t="s">
        <v>78</v>
      </c>
      <c r="E11" s="46" t="s">
        <v>79</v>
      </c>
      <c r="F11" s="46" t="s">
        <v>80</v>
      </c>
    </row>
    <row r="12" customFormat="false" ht="15" hidden="false" customHeight="false" outlineLevel="0" collapsed="false">
      <c r="B12" s="139" t="n">
        <f aca="false">1_Situazione_Iniziale!C38</f>
        <v>0</v>
      </c>
      <c r="C12" s="139" t="n">
        <f aca="false">1_Situazione_Iniziale!D38</f>
        <v>0</v>
      </c>
      <c r="D12" s="139" t="n">
        <f aca="false">1_Situazione_Iniziale!E38</f>
        <v>0</v>
      </c>
      <c r="E12" s="51" t="n">
        <f aca="false">1_Situazione_Iniziale!F38</f>
        <v>0</v>
      </c>
      <c r="F12" s="139" t="n">
        <f aca="false">1_Situazione_Iniziale!G38</f>
        <v>0</v>
      </c>
      <c r="Q12" s="0" t="s">
        <v>109</v>
      </c>
    </row>
    <row r="13" customFormat="false" ht="15" hidden="false" customHeight="false" outlineLevel="0" collapsed="false">
      <c r="B13" s="139" t="n">
        <f aca="false">1_Situazione_Iniziale!C39</f>
        <v>0</v>
      </c>
      <c r="C13" s="139" t="n">
        <f aca="false">1_Situazione_Iniziale!D39</f>
        <v>0</v>
      </c>
      <c r="D13" s="139" t="n">
        <f aca="false">1_Situazione_Iniziale!E39</f>
        <v>0</v>
      </c>
      <c r="E13" s="51" t="n">
        <f aca="false">1_Situazione_Iniziale!F39</f>
        <v>0</v>
      </c>
      <c r="F13" s="139" t="n">
        <f aca="false">1_Situazione_Iniziale!G39</f>
        <v>0</v>
      </c>
      <c r="Q13" s="0" t="s">
        <v>112</v>
      </c>
    </row>
    <row r="14" customFormat="false" ht="15" hidden="false" customHeight="true" outlineLevel="0" collapsed="false">
      <c r="B14" s="139" t="n">
        <f aca="false">1_Situazione_Iniziale!C40</f>
        <v>0</v>
      </c>
      <c r="C14" s="139" t="n">
        <f aca="false">1_Situazione_Iniziale!D40</f>
        <v>0</v>
      </c>
      <c r="D14" s="139" t="n">
        <f aca="false">1_Situazione_Iniziale!E40</f>
        <v>0</v>
      </c>
      <c r="E14" s="51" t="n">
        <f aca="false">1_Situazione_Iniziale!F40</f>
        <v>0</v>
      </c>
      <c r="F14" s="139" t="n">
        <f aca="false">1_Situazione_Iniziale!G40</f>
        <v>0</v>
      </c>
      <c r="H14" s="140" t="s">
        <v>335</v>
      </c>
      <c r="I14" s="140"/>
      <c r="J14" s="140"/>
      <c r="K14" s="140"/>
      <c r="L14" s="140"/>
      <c r="M14" s="140"/>
      <c r="N14" s="140"/>
      <c r="O14" s="140"/>
    </row>
    <row r="15" customFormat="false" ht="15" hidden="false" customHeight="false" outlineLevel="0" collapsed="false">
      <c r="B15" s="139" t="n">
        <f aca="false">1_Situazione_Iniziale!C41</f>
        <v>0</v>
      </c>
      <c r="C15" s="139" t="n">
        <f aca="false">1_Situazione_Iniziale!D41</f>
        <v>0</v>
      </c>
      <c r="D15" s="139" t="n">
        <f aca="false">1_Situazione_Iniziale!E41</f>
        <v>0</v>
      </c>
      <c r="E15" s="51" t="n">
        <f aca="false">1_Situazione_Iniziale!F41</f>
        <v>0</v>
      </c>
      <c r="F15" s="139" t="n">
        <f aca="false">1_Situazione_Iniziale!G41</f>
        <v>0</v>
      </c>
      <c r="H15" s="140"/>
      <c r="I15" s="140"/>
      <c r="J15" s="140"/>
      <c r="K15" s="140"/>
      <c r="L15" s="140"/>
      <c r="M15" s="140"/>
      <c r="N15" s="140"/>
      <c r="O15" s="140"/>
    </row>
    <row r="16" customFormat="false" ht="15" hidden="false" customHeight="false" outlineLevel="0" collapsed="false">
      <c r="B16" s="139" t="n">
        <f aca="false">1_Situazione_Iniziale!C42</f>
        <v>0</v>
      </c>
      <c r="C16" s="139" t="n">
        <f aca="false">1_Situazione_Iniziale!D42</f>
        <v>0</v>
      </c>
      <c r="D16" s="139" t="n">
        <f aca="false">1_Situazione_Iniziale!E42</f>
        <v>0</v>
      </c>
      <c r="E16" s="51" t="n">
        <f aca="false">1_Situazione_Iniziale!F42</f>
        <v>0</v>
      </c>
      <c r="F16" s="139" t="n">
        <f aca="false">1_Situazione_Iniziale!G42</f>
        <v>0</v>
      </c>
      <c r="H16" s="140"/>
      <c r="I16" s="140"/>
      <c r="J16" s="140"/>
      <c r="K16" s="140"/>
      <c r="L16" s="140"/>
      <c r="M16" s="140"/>
      <c r="N16" s="140"/>
      <c r="O16" s="140"/>
    </row>
    <row r="17" customFormat="false" ht="15" hidden="false" customHeight="false" outlineLevel="0" collapsed="false">
      <c r="B17" s="139" t="n">
        <f aca="false">1_Situazione_Iniziale!C43</f>
        <v>0</v>
      </c>
      <c r="C17" s="139" t="n">
        <f aca="false">1_Situazione_Iniziale!D43</f>
        <v>0</v>
      </c>
      <c r="D17" s="139" t="n">
        <f aca="false">1_Situazione_Iniziale!E43</f>
        <v>0</v>
      </c>
      <c r="E17" s="51" t="n">
        <f aca="false">1_Situazione_Iniziale!F43</f>
        <v>0</v>
      </c>
      <c r="F17" s="139" t="n">
        <f aca="false">1_Situazione_Iniziale!G43</f>
        <v>0</v>
      </c>
      <c r="H17" s="140"/>
      <c r="I17" s="140"/>
      <c r="J17" s="140"/>
      <c r="K17" s="140"/>
      <c r="L17" s="140"/>
      <c r="M17" s="140"/>
      <c r="N17" s="140"/>
      <c r="O17" s="140"/>
    </row>
    <row r="18" customFormat="false" ht="15" hidden="false" customHeight="false" outlineLevel="0" collapsed="false">
      <c r="B18" s="139" t="n">
        <f aca="false">1_Situazione_Iniziale!C44</f>
        <v>0</v>
      </c>
      <c r="C18" s="139" t="n">
        <f aca="false">1_Situazione_Iniziale!D44</f>
        <v>0</v>
      </c>
      <c r="D18" s="139" t="n">
        <f aca="false">1_Situazione_Iniziale!E44</f>
        <v>0</v>
      </c>
      <c r="E18" s="51" t="n">
        <f aca="false">1_Situazione_Iniziale!F44</f>
        <v>0</v>
      </c>
      <c r="F18" s="139" t="n">
        <f aca="false">1_Situazione_Iniziale!G44</f>
        <v>0</v>
      </c>
      <c r="H18" s="140"/>
      <c r="I18" s="140"/>
      <c r="J18" s="140"/>
      <c r="K18" s="140"/>
      <c r="L18" s="140"/>
      <c r="M18" s="140"/>
      <c r="N18" s="140"/>
      <c r="O18" s="140"/>
    </row>
    <row r="19" customFormat="false" ht="15" hidden="false" customHeight="false" outlineLevel="0" collapsed="false">
      <c r="B19" s="139" t="n">
        <f aca="false">1_Situazione_Iniziale!C45</f>
        <v>0</v>
      </c>
      <c r="C19" s="139" t="n">
        <f aca="false">1_Situazione_Iniziale!D45</f>
        <v>0</v>
      </c>
      <c r="D19" s="139" t="n">
        <f aca="false">1_Situazione_Iniziale!E45</f>
        <v>0</v>
      </c>
      <c r="E19" s="51" t="n">
        <f aca="false">1_Situazione_Iniziale!F45</f>
        <v>0</v>
      </c>
      <c r="F19" s="139" t="n">
        <f aca="false">1_Situazione_Iniziale!G45</f>
        <v>0</v>
      </c>
      <c r="H19" s="140"/>
      <c r="I19" s="140"/>
      <c r="J19" s="140"/>
      <c r="K19" s="140"/>
      <c r="L19" s="140"/>
      <c r="M19" s="140"/>
      <c r="N19" s="140"/>
      <c r="O19" s="140"/>
    </row>
    <row r="20" customFormat="false" ht="15" hidden="false" customHeight="false" outlineLevel="0" collapsed="false">
      <c r="B20" s="139" t="n">
        <f aca="false">1_Situazione_Iniziale!C46</f>
        <v>0</v>
      </c>
      <c r="C20" s="139" t="n">
        <f aca="false">1_Situazione_Iniziale!D46</f>
        <v>0</v>
      </c>
      <c r="D20" s="139" t="n">
        <f aca="false">1_Situazione_Iniziale!E46</f>
        <v>0</v>
      </c>
      <c r="E20" s="51" t="n">
        <f aca="false">1_Situazione_Iniziale!F46</f>
        <v>0</v>
      </c>
      <c r="F20" s="139" t="n">
        <f aca="false">1_Situazione_Iniziale!G46</f>
        <v>0</v>
      </c>
      <c r="H20" s="140"/>
      <c r="I20" s="140"/>
      <c r="J20" s="140"/>
      <c r="K20" s="140"/>
      <c r="L20" s="140"/>
      <c r="M20" s="140"/>
      <c r="N20" s="140"/>
      <c r="O20" s="140"/>
    </row>
    <row r="21" customFormat="false" ht="15" hidden="false" customHeight="false" outlineLevel="0" collapsed="false">
      <c r="B21" s="141" t="n">
        <f aca="false">1_Situazione_Iniziale!C47</f>
        <v>0</v>
      </c>
      <c r="C21" s="141" t="n">
        <f aca="false">1_Situazione_Iniziale!D47</f>
        <v>0</v>
      </c>
      <c r="D21" s="141" t="n">
        <f aca="false">1_Situazione_Iniziale!E47</f>
        <v>0</v>
      </c>
      <c r="E21" s="51" t="n">
        <f aca="false">1_Situazione_Iniziale!F47</f>
        <v>0</v>
      </c>
      <c r="F21" s="141" t="n">
        <f aca="false">1_Situazione_Iniziale!G47</f>
        <v>0</v>
      </c>
      <c r="H21" s="140"/>
      <c r="I21" s="140"/>
      <c r="J21" s="140"/>
      <c r="K21" s="140"/>
      <c r="L21" s="140"/>
      <c r="M21" s="140"/>
      <c r="N21" s="140"/>
      <c r="O21" s="140"/>
    </row>
    <row r="22" customFormat="false" ht="15" hidden="false" customHeight="false" outlineLevel="0" collapsed="false">
      <c r="B22" s="34"/>
      <c r="C22" s="34"/>
      <c r="D22" s="34"/>
      <c r="E22" s="34"/>
      <c r="F22" s="31"/>
      <c r="H22" s="140"/>
      <c r="I22" s="140"/>
      <c r="J22" s="140"/>
      <c r="K22" s="140"/>
      <c r="L22" s="140"/>
      <c r="M22" s="140"/>
      <c r="N22" s="140"/>
      <c r="O22" s="140"/>
    </row>
    <row r="23" customFormat="false" ht="15" hidden="false" customHeight="true" outlineLevel="0" collapsed="false">
      <c r="B23" s="142" t="s">
        <v>81</v>
      </c>
      <c r="C23" s="142"/>
      <c r="D23" s="142"/>
      <c r="E23" s="142"/>
      <c r="F23" s="142" t="n">
        <f aca="false">SUM(F12:F21)</f>
        <v>0</v>
      </c>
      <c r="H23" s="140"/>
      <c r="I23" s="140"/>
      <c r="J23" s="140"/>
      <c r="K23" s="140"/>
      <c r="L23" s="140"/>
      <c r="M23" s="140"/>
      <c r="N23" s="140"/>
      <c r="O23" s="140"/>
    </row>
    <row r="24" customFormat="false" ht="15" hidden="false" customHeight="false" outlineLevel="0" collapsed="false">
      <c r="B24" s="143"/>
      <c r="C24" s="143"/>
      <c r="D24" s="143"/>
      <c r="E24" s="143"/>
      <c r="F24" s="143"/>
      <c r="H24" s="140"/>
      <c r="I24" s="140"/>
      <c r="J24" s="140"/>
      <c r="K24" s="140"/>
      <c r="L24" s="140"/>
      <c r="M24" s="140"/>
      <c r="N24" s="140"/>
      <c r="O24" s="140"/>
    </row>
    <row r="25" customFormat="false" ht="26.25" hidden="false" customHeight="true" outlineLevel="0" collapsed="false">
      <c r="B25" s="138" t="s">
        <v>336</v>
      </c>
      <c r="C25" s="138"/>
      <c r="D25" s="138"/>
      <c r="E25" s="138"/>
      <c r="F25" s="138"/>
      <c r="H25" s="140"/>
      <c r="I25" s="140"/>
      <c r="J25" s="140"/>
      <c r="K25" s="140"/>
      <c r="L25" s="140"/>
      <c r="M25" s="140"/>
      <c r="N25" s="140"/>
      <c r="O25" s="140"/>
    </row>
    <row r="26" customFormat="false" ht="15" hidden="false" customHeight="false" outlineLevel="0" collapsed="false">
      <c r="B26" s="35"/>
      <c r="C26" s="35"/>
      <c r="D26" s="35"/>
      <c r="E26" s="35"/>
      <c r="F26" s="31"/>
      <c r="H26" s="140"/>
      <c r="I26" s="140"/>
      <c r="J26" s="140"/>
      <c r="K26" s="140"/>
      <c r="L26" s="140"/>
      <c r="M26" s="140"/>
      <c r="N26" s="140"/>
      <c r="O26" s="140"/>
    </row>
    <row r="27" customFormat="false" ht="15" hidden="false" customHeight="false" outlineLevel="0" collapsed="false">
      <c r="B27" s="45" t="s">
        <v>76</v>
      </c>
      <c r="C27" s="45" t="s">
        <v>77</v>
      </c>
      <c r="D27" s="45" t="s">
        <v>78</v>
      </c>
      <c r="E27" s="46" t="s">
        <v>79</v>
      </c>
      <c r="F27" s="46" t="s">
        <v>80</v>
      </c>
      <c r="H27" s="140"/>
      <c r="I27" s="140"/>
      <c r="J27" s="140"/>
      <c r="K27" s="140"/>
      <c r="L27" s="140"/>
      <c r="M27" s="140"/>
      <c r="N27" s="140"/>
      <c r="O27" s="140"/>
    </row>
    <row r="28" customFormat="false" ht="15" hidden="false" customHeight="false" outlineLevel="0" collapsed="false">
      <c r="B28" s="144" t="n">
        <f aca="false">B12</f>
        <v>0</v>
      </c>
      <c r="C28" s="145"/>
      <c r="D28" s="145"/>
      <c r="E28" s="146" t="n">
        <f aca="false">1_Situazione_Iniziale!F38</f>
        <v>0</v>
      </c>
      <c r="F28" s="144" t="n">
        <f aca="false">C28*D28</f>
        <v>0</v>
      </c>
      <c r="H28" s="140"/>
      <c r="I28" s="140"/>
      <c r="J28" s="140"/>
      <c r="K28" s="140"/>
      <c r="L28" s="140"/>
      <c r="M28" s="140"/>
      <c r="N28" s="140"/>
      <c r="O28" s="140"/>
    </row>
    <row r="29" customFormat="false" ht="15" hidden="false" customHeight="false" outlineLevel="0" collapsed="false">
      <c r="B29" s="144" t="n">
        <f aca="false">B13</f>
        <v>0</v>
      </c>
      <c r="C29" s="145"/>
      <c r="D29" s="145"/>
      <c r="E29" s="146" t="n">
        <f aca="false">1_Situazione_Iniziale!F39</f>
        <v>0</v>
      </c>
      <c r="F29" s="144" t="n">
        <f aca="false">C29*D29</f>
        <v>0</v>
      </c>
      <c r="H29" s="140"/>
      <c r="I29" s="140"/>
      <c r="J29" s="140"/>
      <c r="K29" s="140"/>
      <c r="L29" s="140"/>
      <c r="M29" s="140"/>
      <c r="N29" s="140"/>
      <c r="O29" s="140"/>
    </row>
    <row r="30" customFormat="false" ht="15" hidden="false" customHeight="false" outlineLevel="0" collapsed="false">
      <c r="B30" s="144" t="n">
        <f aca="false">B14</f>
        <v>0</v>
      </c>
      <c r="C30" s="145"/>
      <c r="D30" s="145"/>
      <c r="E30" s="146" t="n">
        <f aca="false">1_Situazione_Iniziale!F40</f>
        <v>0</v>
      </c>
      <c r="F30" s="144" t="n">
        <f aca="false">C30*D30</f>
        <v>0</v>
      </c>
      <c r="H30" s="140"/>
      <c r="I30" s="140"/>
      <c r="J30" s="140"/>
      <c r="K30" s="140"/>
      <c r="L30" s="140"/>
      <c r="M30" s="140"/>
      <c r="N30" s="140"/>
      <c r="O30" s="140"/>
    </row>
    <row r="31" customFormat="false" ht="15" hidden="false" customHeight="false" outlineLevel="0" collapsed="false">
      <c r="B31" s="144" t="n">
        <f aca="false">B15</f>
        <v>0</v>
      </c>
      <c r="C31" s="145"/>
      <c r="D31" s="145"/>
      <c r="E31" s="146" t="n">
        <f aca="false">1_Situazione_Iniziale!F41</f>
        <v>0</v>
      </c>
      <c r="F31" s="144" t="n">
        <f aca="false">C31*D31</f>
        <v>0</v>
      </c>
      <c r="H31" s="140"/>
      <c r="I31" s="140"/>
      <c r="J31" s="140"/>
      <c r="K31" s="140"/>
      <c r="L31" s="140"/>
      <c r="M31" s="140"/>
      <c r="N31" s="140"/>
      <c r="O31" s="140"/>
    </row>
    <row r="32" customFormat="false" ht="15" hidden="false" customHeight="false" outlineLevel="0" collapsed="false">
      <c r="B32" s="144" t="n">
        <f aca="false">B16</f>
        <v>0</v>
      </c>
      <c r="C32" s="145"/>
      <c r="D32" s="145"/>
      <c r="E32" s="146" t="n">
        <f aca="false">1_Situazione_Iniziale!F42</f>
        <v>0</v>
      </c>
      <c r="F32" s="144" t="n">
        <f aca="false">C32*D32</f>
        <v>0</v>
      </c>
      <c r="H32" s="140"/>
      <c r="I32" s="140"/>
      <c r="J32" s="140"/>
      <c r="K32" s="140"/>
      <c r="L32" s="140"/>
      <c r="M32" s="140"/>
      <c r="N32" s="140"/>
      <c r="O32" s="140"/>
    </row>
    <row r="33" customFormat="false" ht="15" hidden="false" customHeight="false" outlineLevel="0" collapsed="false">
      <c r="B33" s="144" t="n">
        <f aca="false">B17</f>
        <v>0</v>
      </c>
      <c r="C33" s="145"/>
      <c r="D33" s="145"/>
      <c r="E33" s="146" t="n">
        <f aca="false">1_Situazione_Iniziale!F43</f>
        <v>0</v>
      </c>
      <c r="F33" s="144" t="n">
        <f aca="false">C33*D33</f>
        <v>0</v>
      </c>
      <c r="H33" s="140"/>
      <c r="I33" s="140"/>
      <c r="J33" s="140"/>
      <c r="K33" s="140"/>
      <c r="L33" s="140"/>
      <c r="M33" s="140"/>
      <c r="N33" s="140"/>
      <c r="O33" s="140"/>
    </row>
    <row r="34" customFormat="false" ht="15" hidden="false" customHeight="false" outlineLevel="0" collapsed="false">
      <c r="B34" s="144" t="n">
        <f aca="false">B18</f>
        <v>0</v>
      </c>
      <c r="C34" s="145"/>
      <c r="D34" s="145"/>
      <c r="E34" s="146" t="n">
        <f aca="false">1_Situazione_Iniziale!F44</f>
        <v>0</v>
      </c>
      <c r="F34" s="144" t="n">
        <f aca="false">C34*D34</f>
        <v>0</v>
      </c>
      <c r="H34" s="140"/>
      <c r="I34" s="140"/>
      <c r="J34" s="140"/>
      <c r="K34" s="140"/>
      <c r="L34" s="140"/>
      <c r="M34" s="140"/>
      <c r="N34" s="140"/>
      <c r="O34" s="140"/>
    </row>
    <row r="35" customFormat="false" ht="15" hidden="false" customHeight="false" outlineLevel="0" collapsed="false">
      <c r="B35" s="144" t="n">
        <f aca="false">B19</f>
        <v>0</v>
      </c>
      <c r="C35" s="145"/>
      <c r="D35" s="145"/>
      <c r="E35" s="146" t="n">
        <f aca="false">1_Situazione_Iniziale!F45</f>
        <v>0</v>
      </c>
      <c r="F35" s="144" t="n">
        <f aca="false">C35*D35</f>
        <v>0</v>
      </c>
      <c r="H35" s="140"/>
      <c r="I35" s="140"/>
      <c r="J35" s="140"/>
      <c r="K35" s="140"/>
      <c r="L35" s="140"/>
      <c r="M35" s="140"/>
      <c r="N35" s="140"/>
      <c r="O35" s="140"/>
    </row>
    <row r="36" customFormat="false" ht="15" hidden="false" customHeight="false" outlineLevel="0" collapsed="false">
      <c r="B36" s="144" t="n">
        <f aca="false">B20</f>
        <v>0</v>
      </c>
      <c r="C36" s="145"/>
      <c r="D36" s="145"/>
      <c r="E36" s="146" t="n">
        <f aca="false">1_Situazione_Iniziale!F46</f>
        <v>0</v>
      </c>
      <c r="F36" s="144" t="n">
        <f aca="false">C36*D36</f>
        <v>0</v>
      </c>
      <c r="H36" s="140"/>
      <c r="I36" s="140"/>
      <c r="J36" s="140"/>
      <c r="K36" s="140"/>
      <c r="L36" s="140"/>
      <c r="M36" s="140"/>
      <c r="N36" s="140"/>
      <c r="O36" s="140"/>
    </row>
    <row r="37" customFormat="false" ht="15" hidden="false" customHeight="false" outlineLevel="0" collapsed="false">
      <c r="B37" s="144" t="n">
        <f aca="false">B21</f>
        <v>0</v>
      </c>
      <c r="C37" s="145"/>
      <c r="D37" s="145"/>
      <c r="E37" s="146" t="n">
        <f aca="false">1_Situazione_Iniziale!F47</f>
        <v>0</v>
      </c>
      <c r="F37" s="144" t="n">
        <f aca="false">C37*D37</f>
        <v>0</v>
      </c>
      <c r="H37" s="140"/>
      <c r="I37" s="140"/>
      <c r="J37" s="140"/>
      <c r="K37" s="140"/>
      <c r="L37" s="140"/>
      <c r="M37" s="140"/>
      <c r="N37" s="140"/>
      <c r="O37" s="140"/>
    </row>
    <row r="38" customFormat="false" ht="15" hidden="false" customHeight="false" outlineLevel="0" collapsed="false">
      <c r="B38" s="147"/>
      <c r="C38" s="147"/>
      <c r="D38" s="147"/>
      <c r="E38" s="147"/>
      <c r="F38" s="148"/>
      <c r="H38" s="140"/>
      <c r="I38" s="140"/>
      <c r="J38" s="140"/>
      <c r="K38" s="140"/>
      <c r="L38" s="140"/>
      <c r="M38" s="140"/>
      <c r="N38" s="140"/>
      <c r="O38" s="140"/>
    </row>
    <row r="39" customFormat="false" ht="15" hidden="false" customHeight="true" outlineLevel="0" collapsed="false">
      <c r="B39" s="142" t="s">
        <v>81</v>
      </c>
      <c r="C39" s="142"/>
      <c r="D39" s="142"/>
      <c r="E39" s="142"/>
      <c r="F39" s="142" t="n">
        <f aca="false">SUM(F28:F37)</f>
        <v>0</v>
      </c>
      <c r="H39" s="140"/>
      <c r="I39" s="140"/>
      <c r="J39" s="140"/>
      <c r="K39" s="140"/>
      <c r="L39" s="140"/>
      <c r="M39" s="140"/>
      <c r="N39" s="140"/>
      <c r="O39" s="140"/>
    </row>
    <row r="40" customFormat="false" ht="15" hidden="false" customHeight="false" outlineLevel="0" collapsed="false">
      <c r="B40" s="147"/>
      <c r="C40" s="147"/>
      <c r="D40" s="147"/>
      <c r="E40" s="147"/>
      <c r="F40" s="148"/>
      <c r="H40" s="140"/>
      <c r="I40" s="140"/>
      <c r="J40" s="140"/>
      <c r="K40" s="140"/>
      <c r="L40" s="140"/>
      <c r="M40" s="140"/>
      <c r="N40" s="140"/>
      <c r="O40" s="140"/>
    </row>
    <row r="41" customFormat="false" ht="15" hidden="false" customHeight="true" outlineLevel="0" collapsed="false">
      <c r="B41" s="138" t="s">
        <v>337</v>
      </c>
      <c r="C41" s="138"/>
      <c r="D41" s="138"/>
      <c r="E41" s="138"/>
      <c r="F41" s="138"/>
      <c r="H41" s="140"/>
      <c r="I41" s="140"/>
      <c r="J41" s="140"/>
      <c r="K41" s="140"/>
      <c r="L41" s="140"/>
      <c r="M41" s="140"/>
      <c r="N41" s="140"/>
      <c r="O41" s="140"/>
    </row>
    <row r="42" customFormat="false" ht="15" hidden="false" customHeight="false" outlineLevel="0" collapsed="false">
      <c r="B42" s="35"/>
      <c r="C42" s="35"/>
      <c r="D42" s="35"/>
      <c r="E42" s="35"/>
      <c r="F42" s="31"/>
      <c r="H42" s="140"/>
      <c r="I42" s="140"/>
      <c r="J42" s="140"/>
      <c r="K42" s="140"/>
      <c r="L42" s="140"/>
      <c r="M42" s="140"/>
      <c r="N42" s="140"/>
      <c r="O42" s="140"/>
    </row>
    <row r="43" customFormat="false" ht="15" hidden="false" customHeight="false" outlineLevel="0" collapsed="false">
      <c r="B43" s="45" t="s">
        <v>76</v>
      </c>
      <c r="C43" s="45" t="s">
        <v>77</v>
      </c>
      <c r="D43" s="45" t="s">
        <v>78</v>
      </c>
      <c r="E43" s="46" t="s">
        <v>79</v>
      </c>
      <c r="F43" s="46" t="s">
        <v>80</v>
      </c>
      <c r="H43" s="140"/>
      <c r="I43" s="140"/>
      <c r="J43" s="140"/>
      <c r="K43" s="140"/>
      <c r="L43" s="140"/>
      <c r="M43" s="140"/>
      <c r="N43" s="140"/>
      <c r="O43" s="140"/>
    </row>
    <row r="44" customFormat="false" ht="15" hidden="false" customHeight="false" outlineLevel="0" collapsed="false">
      <c r="B44" s="145"/>
      <c r="C44" s="145"/>
      <c r="D44" s="145"/>
      <c r="E44" s="149"/>
      <c r="F44" s="144" t="n">
        <f aca="false">C44*D44</f>
        <v>0</v>
      </c>
      <c r="H44" s="140"/>
      <c r="I44" s="140"/>
      <c r="J44" s="140"/>
      <c r="K44" s="140"/>
      <c r="L44" s="140"/>
      <c r="M44" s="140"/>
      <c r="N44" s="140"/>
      <c r="O44" s="140"/>
    </row>
    <row r="45" customFormat="false" ht="15" hidden="false" customHeight="false" outlineLevel="0" collapsed="false">
      <c r="B45" s="145"/>
      <c r="C45" s="145"/>
      <c r="D45" s="145"/>
      <c r="E45" s="149"/>
      <c r="F45" s="144" t="n">
        <f aca="false">C45*D45</f>
        <v>0</v>
      </c>
      <c r="H45" s="140"/>
      <c r="I45" s="140"/>
      <c r="J45" s="140"/>
      <c r="K45" s="140"/>
      <c r="L45" s="140"/>
      <c r="M45" s="140"/>
      <c r="N45" s="140"/>
      <c r="O45" s="140"/>
    </row>
    <row r="46" customFormat="false" ht="15" hidden="false" customHeight="false" outlineLevel="0" collapsed="false">
      <c r="B46" s="145"/>
      <c r="C46" s="145"/>
      <c r="D46" s="145"/>
      <c r="E46" s="149"/>
      <c r="F46" s="144" t="n">
        <f aca="false">C46*D46</f>
        <v>0</v>
      </c>
      <c r="H46" s="140"/>
      <c r="I46" s="140"/>
      <c r="J46" s="140"/>
      <c r="K46" s="140"/>
      <c r="L46" s="140"/>
      <c r="M46" s="140"/>
      <c r="N46" s="140"/>
      <c r="O46" s="140"/>
    </row>
    <row r="47" customFormat="false" ht="15" hidden="false" customHeight="false" outlineLevel="0" collapsed="false">
      <c r="B47" s="145"/>
      <c r="C47" s="145"/>
      <c r="D47" s="145"/>
      <c r="E47" s="149"/>
      <c r="F47" s="144" t="n">
        <f aca="false">C47*D47</f>
        <v>0</v>
      </c>
      <c r="H47" s="140"/>
      <c r="I47" s="140"/>
      <c r="J47" s="140"/>
      <c r="K47" s="140"/>
      <c r="L47" s="140"/>
      <c r="M47" s="140"/>
      <c r="N47" s="140"/>
      <c r="O47" s="140"/>
    </row>
    <row r="48" customFormat="false" ht="15" hidden="false" customHeight="false" outlineLevel="0" collapsed="false">
      <c r="B48" s="145"/>
      <c r="C48" s="145"/>
      <c r="D48" s="145"/>
      <c r="E48" s="149"/>
      <c r="F48" s="144" t="n">
        <f aca="false">C48*D48</f>
        <v>0</v>
      </c>
      <c r="H48" s="140"/>
      <c r="I48" s="140"/>
      <c r="J48" s="140"/>
      <c r="K48" s="140"/>
      <c r="L48" s="140"/>
      <c r="M48" s="140"/>
      <c r="N48" s="140"/>
      <c r="O48" s="140"/>
    </row>
    <row r="49" customFormat="false" ht="15" hidden="false" customHeight="false" outlineLevel="0" collapsed="false">
      <c r="B49" s="145"/>
      <c r="C49" s="145"/>
      <c r="D49" s="145"/>
      <c r="E49" s="149"/>
      <c r="F49" s="144" t="n">
        <f aca="false">C49*D49</f>
        <v>0</v>
      </c>
      <c r="H49" s="140"/>
      <c r="I49" s="140"/>
      <c r="J49" s="140"/>
      <c r="K49" s="140"/>
      <c r="L49" s="140"/>
      <c r="M49" s="140"/>
      <c r="N49" s="140"/>
      <c r="O49" s="140"/>
    </row>
    <row r="50" customFormat="false" ht="15" hidden="false" customHeight="false" outlineLevel="0" collapsed="false">
      <c r="B50" s="145"/>
      <c r="C50" s="145"/>
      <c r="D50" s="145"/>
      <c r="E50" s="149"/>
      <c r="F50" s="144" t="n">
        <f aca="false">C50*D50</f>
        <v>0</v>
      </c>
      <c r="H50" s="140"/>
      <c r="I50" s="140"/>
      <c r="J50" s="140"/>
      <c r="K50" s="140"/>
      <c r="L50" s="140"/>
      <c r="M50" s="140"/>
      <c r="N50" s="140"/>
      <c r="O50" s="140"/>
    </row>
    <row r="51" customFormat="false" ht="15" hidden="false" customHeight="false" outlineLevel="0" collapsed="false">
      <c r="B51" s="145"/>
      <c r="C51" s="145"/>
      <c r="D51" s="145"/>
      <c r="E51" s="149"/>
      <c r="F51" s="144" t="n">
        <f aca="false">C51*D51</f>
        <v>0</v>
      </c>
      <c r="H51" s="140"/>
      <c r="I51" s="140"/>
      <c r="J51" s="140"/>
      <c r="K51" s="140"/>
      <c r="L51" s="140"/>
      <c r="M51" s="140"/>
      <c r="N51" s="140"/>
      <c r="O51" s="140"/>
    </row>
    <row r="52" customFormat="false" ht="15" hidden="false" customHeight="false" outlineLevel="0" collapsed="false">
      <c r="B52" s="145"/>
      <c r="C52" s="145"/>
      <c r="D52" s="145"/>
      <c r="E52" s="149"/>
      <c r="F52" s="144" t="n">
        <f aca="false">C52*D52</f>
        <v>0</v>
      </c>
      <c r="H52" s="140"/>
      <c r="I52" s="140"/>
      <c r="J52" s="140"/>
      <c r="K52" s="140"/>
      <c r="L52" s="140"/>
      <c r="M52" s="140"/>
      <c r="N52" s="140"/>
      <c r="O52" s="140"/>
    </row>
    <row r="53" customFormat="false" ht="15" hidden="false" customHeight="false" outlineLevel="0" collapsed="false">
      <c r="B53" s="145"/>
      <c r="C53" s="145"/>
      <c r="D53" s="145"/>
      <c r="E53" s="149"/>
      <c r="F53" s="144" t="n">
        <f aca="false">C53*D53</f>
        <v>0</v>
      </c>
      <c r="H53" s="140"/>
      <c r="I53" s="140"/>
      <c r="J53" s="140"/>
      <c r="K53" s="140"/>
      <c r="L53" s="140"/>
      <c r="M53" s="140"/>
      <c r="N53" s="140"/>
      <c r="O53" s="140"/>
    </row>
    <row r="54" customFormat="false" ht="15" hidden="false" customHeight="false" outlineLevel="0" collapsed="false">
      <c r="B54" s="147"/>
      <c r="C54" s="147"/>
      <c r="D54" s="147"/>
      <c r="E54" s="147"/>
      <c r="F54" s="148"/>
      <c r="H54" s="140"/>
      <c r="I54" s="140"/>
      <c r="J54" s="140"/>
      <c r="K54" s="140"/>
      <c r="L54" s="140"/>
      <c r="M54" s="140"/>
      <c r="N54" s="140"/>
      <c r="O54" s="140"/>
    </row>
    <row r="55" customFormat="false" ht="15" hidden="false" customHeight="true" outlineLevel="0" collapsed="false">
      <c r="B55" s="142" t="s">
        <v>338</v>
      </c>
      <c r="C55" s="142"/>
      <c r="D55" s="142"/>
      <c r="E55" s="142"/>
      <c r="F55" s="142" t="n">
        <f aca="false">SUM(F44:F53)</f>
        <v>0</v>
      </c>
      <c r="H55" s="140"/>
      <c r="I55" s="140"/>
      <c r="J55" s="140"/>
      <c r="K55" s="140"/>
      <c r="L55" s="140"/>
      <c r="M55" s="140"/>
      <c r="N55" s="140"/>
      <c r="O55" s="140"/>
    </row>
    <row r="56" customFormat="false" ht="15" hidden="false" customHeight="false" outlineLevel="0" collapsed="false">
      <c r="B56" s="147"/>
      <c r="C56" s="147"/>
      <c r="D56" s="147"/>
      <c r="E56" s="147"/>
      <c r="F56" s="148"/>
      <c r="H56" s="140"/>
      <c r="I56" s="140"/>
      <c r="J56" s="140"/>
      <c r="K56" s="140"/>
      <c r="L56" s="140"/>
      <c r="M56" s="140"/>
      <c r="N56" s="140"/>
      <c r="O56" s="140"/>
    </row>
    <row r="57" customFormat="false" ht="15" hidden="false" customHeight="true" outlineLevel="0" collapsed="false">
      <c r="B57" s="142" t="s">
        <v>339</v>
      </c>
      <c r="C57" s="142"/>
      <c r="D57" s="142"/>
      <c r="E57" s="142"/>
      <c r="F57" s="142" t="n">
        <f aca="false">F39+F55</f>
        <v>0</v>
      </c>
    </row>
  </sheetData>
  <sheetProtection algorithmName="SHA-512" hashValue="P8pRcYC8BXmD1u47WVj5vAzVboB7jEjuzC/YCF/VaHVQ4xz+ar9mWPX/41G8kV3eP9SsGXrNvQrOYVnM/GbetQ==" saltValue="xh7uuSO/Nv6K4OGsUgvuEQ==" spinCount="100000" sheet="true" selectLockedCells="true"/>
  <mergeCells count="8">
    <mergeCell ref="B9:F9"/>
    <mergeCell ref="H14:O56"/>
    <mergeCell ref="B23:E23"/>
    <mergeCell ref="B25:F25"/>
    <mergeCell ref="B39:E39"/>
    <mergeCell ref="B41:F41"/>
    <mergeCell ref="B55:E55"/>
    <mergeCell ref="B57:E57"/>
  </mergeCells>
  <dataValidations count="1">
    <dataValidation allowBlank="true" errorStyle="stop" operator="between" showDropDown="false" showErrorMessage="true" showInputMessage="true" sqref="E44:E53" type="list">
      <formula1>$Q$12:$Q$13</formula1>
      <formula2>0</formula2>
    </dataValidation>
  </dataValidations>
  <printOptions headings="false" gridLines="false" gridLinesSet="true" horizontalCentered="false" verticalCentered="false"/>
  <pageMargins left="0.905555555555556" right="0.708333333333333" top="0.989583333333333" bottom="0.748611111111111" header="0.315277777777778" footer="0.315277777777778"/>
  <pageSetup paperSize="9" scale="100" fitToWidth="1" fitToHeight="1"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5:T56"/>
  <sheetViews>
    <sheetView showFormulas="false" showGridLines="false" showRowColHeaders="false" showZeros="true" rightToLeft="false" tabSelected="false" showOutlineSymbols="true" defaultGridColor="true" view="normal" topLeftCell="A24" colorId="64" zoomScale="100" zoomScaleNormal="100" zoomScalePageLayoutView="100" workbookViewId="0">
      <selection pane="topLeft" activeCell="C27" activeCellId="0" sqref="C27"/>
    </sheetView>
  </sheetViews>
  <sheetFormatPr defaultColWidth="8.6796875" defaultRowHeight="15" customHeight="true" zeroHeight="false" outlineLevelRow="0" outlineLevelCol="0"/>
  <cols>
    <col collapsed="false" customWidth="true" hidden="false" outlineLevel="0" max="1" min="1" style="0" width="6.85"/>
    <col collapsed="false" customWidth="true" hidden="false" outlineLevel="0" max="2" min="2" style="0" width="25.42"/>
    <col collapsed="false" customWidth="true" hidden="false" outlineLevel="0" max="3" min="3" style="0" width="15.29"/>
    <col collapsed="false" customWidth="true" hidden="false" outlineLevel="0" max="4" min="4" style="0" width="33.71"/>
    <col collapsed="false" customWidth="true" hidden="false" outlineLevel="0" max="5" min="5" style="0" width="20.85"/>
    <col collapsed="false" customWidth="true" hidden="false" outlineLevel="0" max="6" min="6" style="0" width="20.14"/>
    <col collapsed="false" customWidth="true" hidden="false" outlineLevel="0" max="7" min="7" style="0" width="9.14"/>
  </cols>
  <sheetData>
    <row r="5" customFormat="false" ht="15" hidden="false" customHeight="false" outlineLevel="0" collapsed="false">
      <c r="T5" s="0" t="s">
        <v>114</v>
      </c>
    </row>
    <row r="6" customFormat="false" ht="23.25" hidden="false" customHeight="true" outlineLevel="0" collapsed="false">
      <c r="B6" s="33" t="s">
        <v>340</v>
      </c>
      <c r="C6" s="31"/>
      <c r="D6" s="31"/>
      <c r="E6" s="31"/>
      <c r="F6" s="31"/>
      <c r="T6" s="0" t="s">
        <v>115</v>
      </c>
    </row>
    <row r="7" customFormat="false" ht="15" hidden="false" customHeight="false" outlineLevel="0" collapsed="false">
      <c r="B7" s="31"/>
      <c r="C7" s="31"/>
      <c r="D7" s="31"/>
      <c r="E7" s="31"/>
      <c r="F7" s="31"/>
      <c r="T7" s="0" t="s">
        <v>117</v>
      </c>
    </row>
    <row r="8" customFormat="false" ht="15" hidden="false" customHeight="true" outlineLevel="0" collapsed="false">
      <c r="B8" s="138" t="s">
        <v>341</v>
      </c>
      <c r="C8" s="138"/>
      <c r="D8" s="138"/>
      <c r="E8" s="138"/>
      <c r="F8" s="138"/>
    </row>
    <row r="9" customFormat="false" ht="15" hidden="false" customHeight="false" outlineLevel="0" collapsed="false">
      <c r="B9" s="35"/>
      <c r="C9" s="35"/>
      <c r="D9" s="35"/>
      <c r="E9" s="35"/>
      <c r="F9" s="31"/>
    </row>
    <row r="10" customFormat="false" ht="15" hidden="false" customHeight="false" outlineLevel="0" collapsed="false">
      <c r="B10" s="45" t="s">
        <v>83</v>
      </c>
      <c r="C10" s="45" t="s">
        <v>342</v>
      </c>
      <c r="D10" s="45" t="s">
        <v>343</v>
      </c>
      <c r="E10" s="45" t="s">
        <v>344</v>
      </c>
      <c r="F10" s="46" t="s">
        <v>80</v>
      </c>
    </row>
    <row r="11" customFormat="false" ht="15" hidden="false" customHeight="false" outlineLevel="0" collapsed="false">
      <c r="B11" s="139" t="n">
        <f aca="false">1_Situazione_Iniziale!C56</f>
        <v>0</v>
      </c>
      <c r="C11" s="139" t="n">
        <f aca="false">1_Situazione_Iniziale!G56</f>
        <v>0</v>
      </c>
      <c r="D11" s="139" t="n">
        <f aca="false">1_Situazione_Iniziale!E70</f>
        <v>0</v>
      </c>
      <c r="E11" s="139" t="n">
        <f aca="false">1_Situazione_Iniziale!F70</f>
        <v>0</v>
      </c>
      <c r="F11" s="139" t="n">
        <f aca="false">D11*C11</f>
        <v>0</v>
      </c>
    </row>
    <row r="12" customFormat="false" ht="15" hidden="false" customHeight="false" outlineLevel="0" collapsed="false">
      <c r="B12" s="139" t="n">
        <f aca="false">1_Situazione_Iniziale!C57</f>
        <v>0</v>
      </c>
      <c r="C12" s="139" t="n">
        <f aca="false">1_Situazione_Iniziale!G57</f>
        <v>0</v>
      </c>
      <c r="D12" s="139" t="n">
        <f aca="false">1_Situazione_Iniziale!E71</f>
        <v>0</v>
      </c>
      <c r="E12" s="139" t="n">
        <f aca="false">1_Situazione_Iniziale!F71</f>
        <v>0</v>
      </c>
      <c r="F12" s="139" t="n">
        <f aca="false">D12*C12</f>
        <v>0</v>
      </c>
    </row>
    <row r="13" customFormat="false" ht="15" hidden="false" customHeight="false" outlineLevel="0" collapsed="false">
      <c r="B13" s="139" t="n">
        <f aca="false">1_Situazione_Iniziale!C58</f>
        <v>0</v>
      </c>
      <c r="C13" s="139" t="n">
        <f aca="false">1_Situazione_Iniziale!G58</f>
        <v>0</v>
      </c>
      <c r="D13" s="139" t="n">
        <f aca="false">1_Situazione_Iniziale!E72</f>
        <v>0</v>
      </c>
      <c r="E13" s="139" t="n">
        <f aca="false">1_Situazione_Iniziale!F72</f>
        <v>0</v>
      </c>
      <c r="F13" s="139" t="n">
        <f aca="false">D13*C13</f>
        <v>0</v>
      </c>
    </row>
    <row r="14" customFormat="false" ht="15" hidden="false" customHeight="true" outlineLevel="0" collapsed="false">
      <c r="B14" s="139" t="n">
        <f aca="false">1_Situazione_Iniziale!C59</f>
        <v>0</v>
      </c>
      <c r="C14" s="139" t="n">
        <f aca="false">1_Situazione_Iniziale!G59</f>
        <v>0</v>
      </c>
      <c r="D14" s="139" t="n">
        <f aca="false">1_Situazione_Iniziale!E73</f>
        <v>0</v>
      </c>
      <c r="E14" s="139" t="n">
        <f aca="false">1_Situazione_Iniziale!F73</f>
        <v>0</v>
      </c>
      <c r="F14" s="139" t="n">
        <f aca="false">D14*C14</f>
        <v>0</v>
      </c>
      <c r="H14" s="140" t="s">
        <v>345</v>
      </c>
      <c r="I14" s="140"/>
      <c r="J14" s="140"/>
      <c r="K14" s="140"/>
      <c r="L14" s="140"/>
      <c r="M14" s="140"/>
      <c r="N14" s="140"/>
      <c r="O14" s="140"/>
      <c r="P14" s="140"/>
    </row>
    <row r="15" customFormat="false" ht="15" hidden="false" customHeight="false" outlineLevel="0" collapsed="false">
      <c r="B15" s="139" t="n">
        <f aca="false">1_Situazione_Iniziale!C60</f>
        <v>0</v>
      </c>
      <c r="C15" s="139" t="n">
        <f aca="false">1_Situazione_Iniziale!G60</f>
        <v>0</v>
      </c>
      <c r="D15" s="139" t="n">
        <f aca="false">1_Situazione_Iniziale!E74</f>
        <v>0</v>
      </c>
      <c r="E15" s="139" t="n">
        <f aca="false">1_Situazione_Iniziale!F74</f>
        <v>0</v>
      </c>
      <c r="F15" s="139" t="n">
        <f aca="false">D15*C15</f>
        <v>0</v>
      </c>
      <c r="H15" s="140"/>
      <c r="I15" s="140"/>
      <c r="J15" s="140"/>
      <c r="K15" s="140"/>
      <c r="L15" s="140"/>
      <c r="M15" s="140"/>
      <c r="N15" s="140"/>
      <c r="O15" s="140"/>
      <c r="P15" s="140"/>
    </row>
    <row r="16" customFormat="false" ht="15" hidden="false" customHeight="false" outlineLevel="0" collapsed="false">
      <c r="B16" s="139" t="n">
        <f aca="false">1_Situazione_Iniziale!C61</f>
        <v>0</v>
      </c>
      <c r="C16" s="139" t="n">
        <f aca="false">1_Situazione_Iniziale!G61</f>
        <v>0</v>
      </c>
      <c r="D16" s="139" t="n">
        <f aca="false">1_Situazione_Iniziale!E75</f>
        <v>0</v>
      </c>
      <c r="E16" s="139" t="n">
        <f aca="false">1_Situazione_Iniziale!F75</f>
        <v>0</v>
      </c>
      <c r="F16" s="139" t="n">
        <f aca="false">D16*C16</f>
        <v>0</v>
      </c>
      <c r="H16" s="140"/>
      <c r="I16" s="140"/>
      <c r="J16" s="140"/>
      <c r="K16" s="140"/>
      <c r="L16" s="140"/>
      <c r="M16" s="140"/>
      <c r="N16" s="140"/>
      <c r="O16" s="140"/>
      <c r="P16" s="140"/>
    </row>
    <row r="17" customFormat="false" ht="15" hidden="false" customHeight="false" outlineLevel="0" collapsed="false">
      <c r="B17" s="139" t="n">
        <f aca="false">1_Situazione_Iniziale!C62</f>
        <v>0</v>
      </c>
      <c r="C17" s="139" t="n">
        <f aca="false">1_Situazione_Iniziale!G62</f>
        <v>0</v>
      </c>
      <c r="D17" s="139" t="n">
        <f aca="false">1_Situazione_Iniziale!E76</f>
        <v>0</v>
      </c>
      <c r="E17" s="139" t="n">
        <f aca="false">1_Situazione_Iniziale!F76</f>
        <v>0</v>
      </c>
      <c r="F17" s="139" t="n">
        <f aca="false">D17*C17</f>
        <v>0</v>
      </c>
      <c r="H17" s="140"/>
      <c r="I17" s="140"/>
      <c r="J17" s="140"/>
      <c r="K17" s="140"/>
      <c r="L17" s="140"/>
      <c r="M17" s="140"/>
      <c r="N17" s="140"/>
      <c r="O17" s="140"/>
      <c r="P17" s="140"/>
    </row>
    <row r="18" customFormat="false" ht="15" hidden="false" customHeight="false" outlineLevel="0" collapsed="false">
      <c r="B18" s="139" t="n">
        <f aca="false">1_Situazione_Iniziale!C63</f>
        <v>0</v>
      </c>
      <c r="C18" s="139" t="n">
        <f aca="false">1_Situazione_Iniziale!G63</f>
        <v>0</v>
      </c>
      <c r="D18" s="139" t="n">
        <f aca="false">1_Situazione_Iniziale!E77</f>
        <v>0</v>
      </c>
      <c r="E18" s="139" t="n">
        <f aca="false">1_Situazione_Iniziale!F77</f>
        <v>0</v>
      </c>
      <c r="F18" s="139" t="n">
        <f aca="false">D18*C18</f>
        <v>0</v>
      </c>
      <c r="H18" s="140"/>
      <c r="I18" s="140"/>
      <c r="J18" s="140"/>
      <c r="K18" s="140"/>
      <c r="L18" s="140"/>
      <c r="M18" s="140"/>
      <c r="N18" s="140"/>
      <c r="O18" s="140"/>
      <c r="P18" s="140"/>
    </row>
    <row r="19" customFormat="false" ht="15" hidden="false" customHeight="false" outlineLevel="0" collapsed="false">
      <c r="B19" s="139" t="n">
        <f aca="false">1_Situazione_Iniziale!C64</f>
        <v>0</v>
      </c>
      <c r="C19" s="139" t="n">
        <f aca="false">1_Situazione_Iniziale!G64</f>
        <v>0</v>
      </c>
      <c r="D19" s="139" t="n">
        <f aca="false">1_Situazione_Iniziale!E78</f>
        <v>0</v>
      </c>
      <c r="E19" s="139" t="n">
        <f aca="false">1_Situazione_Iniziale!F78</f>
        <v>0</v>
      </c>
      <c r="F19" s="139" t="n">
        <f aca="false">D19*C19</f>
        <v>0</v>
      </c>
      <c r="H19" s="140"/>
      <c r="I19" s="140"/>
      <c r="J19" s="140"/>
      <c r="K19" s="140"/>
      <c r="L19" s="140"/>
      <c r="M19" s="140"/>
      <c r="N19" s="140"/>
      <c r="O19" s="140"/>
      <c r="P19" s="140"/>
    </row>
    <row r="20" customFormat="false" ht="15" hidden="false" customHeight="false" outlineLevel="0" collapsed="false">
      <c r="B20" s="139" t="n">
        <f aca="false">1_Situazione_Iniziale!C65</f>
        <v>0</v>
      </c>
      <c r="C20" s="139" t="n">
        <f aca="false">1_Situazione_Iniziale!G65</f>
        <v>0</v>
      </c>
      <c r="D20" s="139" t="n">
        <f aca="false">1_Situazione_Iniziale!E79</f>
        <v>0</v>
      </c>
      <c r="E20" s="139" t="n">
        <f aca="false">1_Situazione_Iniziale!F79</f>
        <v>0</v>
      </c>
      <c r="F20" s="139" t="n">
        <f aca="false">D20*C20</f>
        <v>0</v>
      </c>
      <c r="H20" s="140"/>
      <c r="I20" s="140"/>
      <c r="J20" s="140"/>
      <c r="K20" s="140"/>
      <c r="L20" s="140"/>
      <c r="M20" s="140"/>
      <c r="N20" s="140"/>
      <c r="O20" s="140"/>
      <c r="P20" s="140"/>
    </row>
    <row r="21" customFormat="false" ht="15" hidden="false" customHeight="false" outlineLevel="0" collapsed="false">
      <c r="B21" s="34"/>
      <c r="C21" s="34"/>
      <c r="D21" s="34"/>
      <c r="E21" s="34"/>
      <c r="F21" s="31"/>
      <c r="H21" s="140"/>
      <c r="I21" s="140"/>
      <c r="J21" s="140"/>
      <c r="K21" s="140"/>
      <c r="L21" s="140"/>
      <c r="M21" s="140"/>
      <c r="N21" s="140"/>
      <c r="O21" s="140"/>
      <c r="P21" s="140"/>
    </row>
    <row r="22" customFormat="false" ht="15" hidden="false" customHeight="true" outlineLevel="0" collapsed="false">
      <c r="B22" s="142" t="s">
        <v>88</v>
      </c>
      <c r="C22" s="142"/>
      <c r="D22" s="142"/>
      <c r="E22" s="142"/>
      <c r="F22" s="142" t="n">
        <f aca="false">SUM(F11:F20)</f>
        <v>0</v>
      </c>
      <c r="H22" s="140"/>
      <c r="I22" s="140"/>
      <c r="J22" s="140"/>
      <c r="K22" s="140"/>
      <c r="L22" s="140"/>
      <c r="M22" s="140"/>
      <c r="N22" s="140"/>
      <c r="O22" s="140"/>
      <c r="P22" s="140"/>
    </row>
    <row r="23" customFormat="false" ht="15" hidden="false" customHeight="false" outlineLevel="0" collapsed="false">
      <c r="B23" s="143"/>
      <c r="C23" s="143"/>
      <c r="D23" s="143"/>
      <c r="E23" s="143"/>
      <c r="F23" s="143"/>
      <c r="H23" s="140"/>
      <c r="I23" s="140"/>
      <c r="J23" s="140"/>
      <c r="K23" s="140"/>
      <c r="L23" s="140"/>
      <c r="M23" s="140"/>
      <c r="N23" s="140"/>
      <c r="O23" s="140"/>
      <c r="P23" s="140"/>
    </row>
    <row r="24" customFormat="false" ht="15" hidden="false" customHeight="true" outlineLevel="0" collapsed="false">
      <c r="B24" s="138" t="s">
        <v>346</v>
      </c>
      <c r="C24" s="138"/>
      <c r="D24" s="138"/>
      <c r="E24" s="138"/>
      <c r="F24" s="138"/>
      <c r="H24" s="140"/>
      <c r="I24" s="140"/>
      <c r="J24" s="140"/>
      <c r="K24" s="140"/>
      <c r="L24" s="140"/>
      <c r="M24" s="140"/>
      <c r="N24" s="140"/>
      <c r="O24" s="140"/>
      <c r="P24" s="140"/>
    </row>
    <row r="25" customFormat="false" ht="15" hidden="false" customHeight="false" outlineLevel="0" collapsed="false">
      <c r="B25" s="35"/>
      <c r="C25" s="35"/>
      <c r="D25" s="35"/>
      <c r="E25" s="35"/>
      <c r="F25" s="31"/>
      <c r="H25" s="140"/>
      <c r="I25" s="140"/>
      <c r="J25" s="140"/>
      <c r="K25" s="140"/>
      <c r="L25" s="140"/>
      <c r="M25" s="140"/>
      <c r="N25" s="140"/>
      <c r="O25" s="140"/>
      <c r="P25" s="140"/>
    </row>
    <row r="26" customFormat="false" ht="15" hidden="false" customHeight="false" outlineLevel="0" collapsed="false">
      <c r="B26" s="45" t="s">
        <v>83</v>
      </c>
      <c r="C26" s="45" t="s">
        <v>342</v>
      </c>
      <c r="D26" s="45" t="s">
        <v>343</v>
      </c>
      <c r="E26" s="46" t="s">
        <v>79</v>
      </c>
      <c r="F26" s="46" t="s">
        <v>80</v>
      </c>
      <c r="H26" s="140"/>
      <c r="I26" s="140"/>
      <c r="J26" s="140"/>
      <c r="K26" s="140"/>
      <c r="L26" s="140"/>
      <c r="M26" s="140"/>
      <c r="N26" s="140"/>
      <c r="O26" s="140"/>
      <c r="P26" s="140"/>
    </row>
    <row r="27" customFormat="false" ht="15" hidden="false" customHeight="false" outlineLevel="0" collapsed="false">
      <c r="B27" s="144" t="n">
        <f aca="false">B11</f>
        <v>0</v>
      </c>
      <c r="C27" s="145"/>
      <c r="D27" s="145"/>
      <c r="E27" s="144" t="n">
        <f aca="false">1_Situazione_Iniziale!F70</f>
        <v>0</v>
      </c>
      <c r="F27" s="144" t="n">
        <f aca="false">C27*D27</f>
        <v>0</v>
      </c>
      <c r="H27" s="140"/>
      <c r="I27" s="140"/>
      <c r="J27" s="140"/>
      <c r="K27" s="140"/>
      <c r="L27" s="140"/>
      <c r="M27" s="140"/>
      <c r="N27" s="140"/>
      <c r="O27" s="140"/>
      <c r="P27" s="140"/>
    </row>
    <row r="28" customFormat="false" ht="15" hidden="false" customHeight="false" outlineLevel="0" collapsed="false">
      <c r="B28" s="144" t="n">
        <f aca="false">B12</f>
        <v>0</v>
      </c>
      <c r="C28" s="145"/>
      <c r="D28" s="145"/>
      <c r="E28" s="144" t="n">
        <f aca="false">1_Situazione_Iniziale!F71</f>
        <v>0</v>
      </c>
      <c r="F28" s="144" t="n">
        <f aca="false">C28*D28</f>
        <v>0</v>
      </c>
      <c r="H28" s="140"/>
      <c r="I28" s="140"/>
      <c r="J28" s="140"/>
      <c r="K28" s="140"/>
      <c r="L28" s="140"/>
      <c r="M28" s="140"/>
      <c r="N28" s="140"/>
      <c r="O28" s="140"/>
      <c r="P28" s="140"/>
    </row>
    <row r="29" customFormat="false" ht="15" hidden="false" customHeight="false" outlineLevel="0" collapsed="false">
      <c r="B29" s="144" t="n">
        <f aca="false">B13</f>
        <v>0</v>
      </c>
      <c r="C29" s="145"/>
      <c r="D29" s="145"/>
      <c r="E29" s="144" t="n">
        <f aca="false">1_Situazione_Iniziale!F72</f>
        <v>0</v>
      </c>
      <c r="F29" s="144" t="n">
        <f aca="false">C29*D29</f>
        <v>0</v>
      </c>
      <c r="H29" s="140"/>
      <c r="I29" s="140"/>
      <c r="J29" s="140"/>
      <c r="K29" s="140"/>
      <c r="L29" s="140"/>
      <c r="M29" s="140"/>
      <c r="N29" s="140"/>
      <c r="O29" s="140"/>
      <c r="P29" s="140"/>
    </row>
    <row r="30" customFormat="false" ht="15" hidden="false" customHeight="false" outlineLevel="0" collapsed="false">
      <c r="B30" s="144" t="n">
        <f aca="false">B14</f>
        <v>0</v>
      </c>
      <c r="C30" s="145"/>
      <c r="D30" s="145"/>
      <c r="E30" s="144" t="n">
        <f aca="false">1_Situazione_Iniziale!F73</f>
        <v>0</v>
      </c>
      <c r="F30" s="144" t="n">
        <f aca="false">C30*D30</f>
        <v>0</v>
      </c>
      <c r="H30" s="140"/>
      <c r="I30" s="140"/>
      <c r="J30" s="140"/>
      <c r="K30" s="140"/>
      <c r="L30" s="140"/>
      <c r="M30" s="140"/>
      <c r="N30" s="140"/>
      <c r="O30" s="140"/>
      <c r="P30" s="140"/>
    </row>
    <row r="31" customFormat="false" ht="15" hidden="false" customHeight="false" outlineLevel="0" collapsed="false">
      <c r="B31" s="144" t="n">
        <f aca="false">B15</f>
        <v>0</v>
      </c>
      <c r="C31" s="145"/>
      <c r="D31" s="145"/>
      <c r="E31" s="144" t="n">
        <f aca="false">1_Situazione_Iniziale!F74</f>
        <v>0</v>
      </c>
      <c r="F31" s="144" t="n">
        <f aca="false">C31*D31</f>
        <v>0</v>
      </c>
      <c r="H31" s="140"/>
      <c r="I31" s="140"/>
      <c r="J31" s="140"/>
      <c r="K31" s="140"/>
      <c r="L31" s="140"/>
      <c r="M31" s="140"/>
      <c r="N31" s="140"/>
      <c r="O31" s="140"/>
      <c r="P31" s="140"/>
    </row>
    <row r="32" customFormat="false" ht="15" hidden="false" customHeight="false" outlineLevel="0" collapsed="false">
      <c r="B32" s="144" t="n">
        <f aca="false">B16</f>
        <v>0</v>
      </c>
      <c r="C32" s="145"/>
      <c r="D32" s="145"/>
      <c r="E32" s="144" t="n">
        <f aca="false">1_Situazione_Iniziale!F75</f>
        <v>0</v>
      </c>
      <c r="F32" s="144" t="n">
        <f aca="false">C32*D32</f>
        <v>0</v>
      </c>
      <c r="H32" s="140"/>
      <c r="I32" s="140"/>
      <c r="J32" s="140"/>
      <c r="K32" s="140"/>
      <c r="L32" s="140"/>
      <c r="M32" s="140"/>
      <c r="N32" s="140"/>
      <c r="O32" s="140"/>
      <c r="P32" s="140"/>
    </row>
    <row r="33" customFormat="false" ht="15" hidden="false" customHeight="false" outlineLevel="0" collapsed="false">
      <c r="B33" s="144" t="n">
        <f aca="false">B17</f>
        <v>0</v>
      </c>
      <c r="C33" s="145"/>
      <c r="D33" s="145"/>
      <c r="E33" s="144" t="n">
        <f aca="false">1_Situazione_Iniziale!F76</f>
        <v>0</v>
      </c>
      <c r="F33" s="144" t="n">
        <f aca="false">C33*D33</f>
        <v>0</v>
      </c>
      <c r="H33" s="140"/>
      <c r="I33" s="140"/>
      <c r="J33" s="140"/>
      <c r="K33" s="140"/>
      <c r="L33" s="140"/>
      <c r="M33" s="140"/>
      <c r="N33" s="140"/>
      <c r="O33" s="140"/>
      <c r="P33" s="140"/>
    </row>
    <row r="34" customFormat="false" ht="15" hidden="false" customHeight="false" outlineLevel="0" collapsed="false">
      <c r="B34" s="144" t="n">
        <f aca="false">B18</f>
        <v>0</v>
      </c>
      <c r="C34" s="145"/>
      <c r="D34" s="145"/>
      <c r="E34" s="144" t="n">
        <f aca="false">1_Situazione_Iniziale!F77</f>
        <v>0</v>
      </c>
      <c r="F34" s="144" t="n">
        <f aca="false">C34*D34</f>
        <v>0</v>
      </c>
      <c r="H34" s="140"/>
      <c r="I34" s="140"/>
      <c r="J34" s="140"/>
      <c r="K34" s="140"/>
      <c r="L34" s="140"/>
      <c r="M34" s="140"/>
      <c r="N34" s="140"/>
      <c r="O34" s="140"/>
      <c r="P34" s="140"/>
    </row>
    <row r="35" customFormat="false" ht="15" hidden="false" customHeight="false" outlineLevel="0" collapsed="false">
      <c r="B35" s="144" t="n">
        <f aca="false">B19</f>
        <v>0</v>
      </c>
      <c r="C35" s="145"/>
      <c r="D35" s="145"/>
      <c r="E35" s="144" t="n">
        <f aca="false">1_Situazione_Iniziale!F78</f>
        <v>0</v>
      </c>
      <c r="F35" s="144" t="n">
        <f aca="false">C35*D35</f>
        <v>0</v>
      </c>
      <c r="H35" s="140"/>
      <c r="I35" s="140"/>
      <c r="J35" s="140"/>
      <c r="K35" s="140"/>
      <c r="L35" s="140"/>
      <c r="M35" s="140"/>
      <c r="N35" s="140"/>
      <c r="O35" s="140"/>
      <c r="P35" s="140"/>
    </row>
    <row r="36" customFormat="false" ht="15" hidden="false" customHeight="false" outlineLevel="0" collapsed="false">
      <c r="B36" s="144" t="n">
        <f aca="false">B20</f>
        <v>0</v>
      </c>
      <c r="C36" s="145"/>
      <c r="D36" s="145"/>
      <c r="E36" s="144" t="n">
        <f aca="false">1_Situazione_Iniziale!F79</f>
        <v>0</v>
      </c>
      <c r="F36" s="144" t="n">
        <f aca="false">C36*D36</f>
        <v>0</v>
      </c>
      <c r="H36" s="140"/>
      <c r="I36" s="140"/>
      <c r="J36" s="140"/>
      <c r="K36" s="140"/>
      <c r="L36" s="140"/>
      <c r="M36" s="140"/>
      <c r="N36" s="140"/>
      <c r="O36" s="140"/>
      <c r="P36" s="140"/>
    </row>
    <row r="37" customFormat="false" ht="15" hidden="false" customHeight="false" outlineLevel="0" collapsed="false">
      <c r="B37" s="147"/>
      <c r="C37" s="147"/>
      <c r="D37" s="147"/>
      <c r="E37" s="147"/>
      <c r="F37" s="148"/>
      <c r="H37" s="140"/>
      <c r="I37" s="140"/>
      <c r="J37" s="140"/>
      <c r="K37" s="140"/>
      <c r="L37" s="140"/>
      <c r="M37" s="140"/>
      <c r="N37" s="140"/>
      <c r="O37" s="140"/>
      <c r="P37" s="140"/>
    </row>
    <row r="38" customFormat="false" ht="15" hidden="false" customHeight="true" outlineLevel="0" collapsed="false">
      <c r="B38" s="142" t="s">
        <v>88</v>
      </c>
      <c r="C38" s="142"/>
      <c r="D38" s="142"/>
      <c r="E38" s="142"/>
      <c r="F38" s="142" t="n">
        <f aca="false">SUM(F27:F36)</f>
        <v>0</v>
      </c>
      <c r="H38" s="140"/>
      <c r="I38" s="140"/>
      <c r="J38" s="140"/>
      <c r="K38" s="140"/>
      <c r="L38" s="140"/>
      <c r="M38" s="140"/>
      <c r="N38" s="140"/>
      <c r="O38" s="140"/>
      <c r="P38" s="140"/>
    </row>
    <row r="39" customFormat="false" ht="15" hidden="false" customHeight="false" outlineLevel="0" collapsed="false">
      <c r="B39" s="147"/>
      <c r="C39" s="147"/>
      <c r="D39" s="147"/>
      <c r="E39" s="147"/>
      <c r="F39" s="148"/>
      <c r="H39" s="140"/>
      <c r="I39" s="140"/>
      <c r="J39" s="140"/>
      <c r="K39" s="140"/>
      <c r="L39" s="140"/>
      <c r="M39" s="140"/>
      <c r="N39" s="140"/>
      <c r="O39" s="140"/>
      <c r="P39" s="140"/>
    </row>
    <row r="40" customFormat="false" ht="29.25" hidden="false" customHeight="true" outlineLevel="0" collapsed="false">
      <c r="B40" s="138" t="s">
        <v>347</v>
      </c>
      <c r="C40" s="138"/>
      <c r="D40" s="138"/>
      <c r="E40" s="138"/>
      <c r="F40" s="138"/>
      <c r="H40" s="140"/>
      <c r="I40" s="140"/>
      <c r="J40" s="140"/>
      <c r="K40" s="140"/>
      <c r="L40" s="140"/>
      <c r="M40" s="140"/>
      <c r="N40" s="140"/>
      <c r="O40" s="140"/>
      <c r="P40" s="140"/>
    </row>
    <row r="41" customFormat="false" ht="15" hidden="false" customHeight="false" outlineLevel="0" collapsed="false">
      <c r="B41" s="35"/>
      <c r="C41" s="35"/>
      <c r="D41" s="35"/>
      <c r="E41" s="35"/>
      <c r="F41" s="31"/>
      <c r="H41" s="140"/>
      <c r="I41" s="140"/>
      <c r="J41" s="140"/>
      <c r="K41" s="140"/>
      <c r="L41" s="140"/>
      <c r="M41" s="140"/>
      <c r="N41" s="140"/>
      <c r="O41" s="140"/>
      <c r="P41" s="140"/>
    </row>
    <row r="42" customFormat="false" ht="15" hidden="false" customHeight="false" outlineLevel="0" collapsed="false">
      <c r="B42" s="45" t="s">
        <v>83</v>
      </c>
      <c r="C42" s="45" t="s">
        <v>342</v>
      </c>
      <c r="D42" s="45" t="s">
        <v>343</v>
      </c>
      <c r="E42" s="46" t="s">
        <v>79</v>
      </c>
      <c r="F42" s="46" t="s">
        <v>80</v>
      </c>
      <c r="H42" s="140"/>
      <c r="I42" s="140"/>
      <c r="J42" s="140"/>
      <c r="K42" s="140"/>
      <c r="L42" s="140"/>
      <c r="M42" s="140"/>
      <c r="N42" s="140"/>
      <c r="O42" s="140"/>
      <c r="P42" s="140"/>
    </row>
    <row r="43" customFormat="false" ht="15" hidden="false" customHeight="false" outlineLevel="0" collapsed="false">
      <c r="B43" s="145"/>
      <c r="C43" s="145"/>
      <c r="D43" s="145"/>
      <c r="E43" s="150"/>
      <c r="F43" s="144" t="n">
        <f aca="false">C43*D43</f>
        <v>0</v>
      </c>
      <c r="H43" s="140"/>
      <c r="I43" s="140"/>
      <c r="J43" s="140"/>
      <c r="K43" s="140"/>
      <c r="L43" s="140"/>
      <c r="M43" s="140"/>
      <c r="N43" s="140"/>
      <c r="O43" s="140"/>
      <c r="P43" s="140"/>
    </row>
    <row r="44" customFormat="false" ht="15" hidden="false" customHeight="false" outlineLevel="0" collapsed="false">
      <c r="B44" s="145"/>
      <c r="C44" s="145"/>
      <c r="D44" s="145"/>
      <c r="E44" s="150"/>
      <c r="F44" s="144" t="n">
        <f aca="false">C44*D44</f>
        <v>0</v>
      </c>
      <c r="H44" s="140"/>
      <c r="I44" s="140"/>
      <c r="J44" s="140"/>
      <c r="K44" s="140"/>
      <c r="L44" s="140"/>
      <c r="M44" s="140"/>
      <c r="N44" s="140"/>
      <c r="O44" s="140"/>
      <c r="P44" s="140"/>
    </row>
    <row r="45" customFormat="false" ht="15" hidden="false" customHeight="false" outlineLevel="0" collapsed="false">
      <c r="B45" s="145"/>
      <c r="C45" s="145"/>
      <c r="D45" s="145"/>
      <c r="E45" s="150"/>
      <c r="F45" s="144" t="n">
        <f aca="false">C45*D45</f>
        <v>0</v>
      </c>
      <c r="H45" s="140"/>
      <c r="I45" s="140"/>
      <c r="J45" s="140"/>
      <c r="K45" s="140"/>
      <c r="L45" s="140"/>
      <c r="M45" s="140"/>
      <c r="N45" s="140"/>
      <c r="O45" s="140"/>
      <c r="P45" s="140"/>
    </row>
    <row r="46" customFormat="false" ht="15" hidden="false" customHeight="false" outlineLevel="0" collapsed="false">
      <c r="B46" s="145"/>
      <c r="C46" s="145"/>
      <c r="D46" s="145"/>
      <c r="E46" s="150"/>
      <c r="F46" s="144" t="n">
        <f aca="false">C46*D46</f>
        <v>0</v>
      </c>
      <c r="H46" s="140"/>
      <c r="I46" s="140"/>
      <c r="J46" s="140"/>
      <c r="K46" s="140"/>
      <c r="L46" s="140"/>
      <c r="M46" s="140"/>
      <c r="N46" s="140"/>
      <c r="O46" s="140"/>
      <c r="P46" s="140"/>
    </row>
    <row r="47" customFormat="false" ht="15" hidden="false" customHeight="false" outlineLevel="0" collapsed="false">
      <c r="B47" s="145"/>
      <c r="C47" s="145"/>
      <c r="D47" s="145"/>
      <c r="E47" s="150"/>
      <c r="F47" s="144" t="n">
        <f aca="false">C47*D47</f>
        <v>0</v>
      </c>
      <c r="H47" s="140"/>
      <c r="I47" s="140"/>
      <c r="J47" s="140"/>
      <c r="K47" s="140"/>
      <c r="L47" s="140"/>
      <c r="M47" s="140"/>
      <c r="N47" s="140"/>
      <c r="O47" s="140"/>
      <c r="P47" s="140"/>
    </row>
    <row r="48" customFormat="false" ht="15" hidden="false" customHeight="false" outlineLevel="0" collapsed="false">
      <c r="B48" s="145"/>
      <c r="C48" s="145"/>
      <c r="D48" s="145"/>
      <c r="E48" s="150"/>
      <c r="F48" s="144" t="n">
        <f aca="false">C48*D48</f>
        <v>0</v>
      </c>
      <c r="H48" s="140"/>
      <c r="I48" s="140"/>
      <c r="J48" s="140"/>
      <c r="K48" s="140"/>
      <c r="L48" s="140"/>
      <c r="M48" s="140"/>
      <c r="N48" s="140"/>
      <c r="O48" s="140"/>
      <c r="P48" s="140"/>
    </row>
    <row r="49" customFormat="false" ht="15" hidden="false" customHeight="false" outlineLevel="0" collapsed="false">
      <c r="B49" s="145"/>
      <c r="C49" s="145"/>
      <c r="D49" s="145"/>
      <c r="E49" s="150"/>
      <c r="F49" s="144" t="n">
        <f aca="false">C49*D49</f>
        <v>0</v>
      </c>
      <c r="H49" s="140"/>
      <c r="I49" s="140"/>
      <c r="J49" s="140"/>
      <c r="K49" s="140"/>
      <c r="L49" s="140"/>
      <c r="M49" s="140"/>
      <c r="N49" s="140"/>
      <c r="O49" s="140"/>
      <c r="P49" s="140"/>
    </row>
    <row r="50" customFormat="false" ht="15" hidden="false" customHeight="false" outlineLevel="0" collapsed="false">
      <c r="B50" s="145"/>
      <c r="C50" s="145"/>
      <c r="D50" s="145"/>
      <c r="E50" s="150"/>
      <c r="F50" s="144" t="n">
        <f aca="false">C50*D50</f>
        <v>0</v>
      </c>
      <c r="H50" s="140"/>
      <c r="I50" s="140"/>
      <c r="J50" s="140"/>
      <c r="K50" s="140"/>
      <c r="L50" s="140"/>
      <c r="M50" s="140"/>
      <c r="N50" s="140"/>
      <c r="O50" s="140"/>
      <c r="P50" s="140"/>
    </row>
    <row r="51" customFormat="false" ht="15" hidden="false" customHeight="false" outlineLevel="0" collapsed="false">
      <c r="B51" s="145"/>
      <c r="C51" s="145"/>
      <c r="D51" s="145"/>
      <c r="E51" s="150"/>
      <c r="F51" s="144" t="n">
        <f aca="false">C51*D51</f>
        <v>0</v>
      </c>
      <c r="H51" s="140"/>
      <c r="I51" s="140"/>
      <c r="J51" s="140"/>
      <c r="K51" s="140"/>
      <c r="L51" s="140"/>
      <c r="M51" s="140"/>
      <c r="N51" s="140"/>
      <c r="O51" s="140"/>
      <c r="P51" s="140"/>
    </row>
    <row r="52" customFormat="false" ht="15" hidden="false" customHeight="false" outlineLevel="0" collapsed="false">
      <c r="B52" s="145"/>
      <c r="C52" s="145"/>
      <c r="D52" s="145"/>
      <c r="E52" s="150"/>
      <c r="F52" s="144" t="n">
        <f aca="false">C52*D52</f>
        <v>0</v>
      </c>
      <c r="H52" s="140"/>
      <c r="I52" s="140"/>
      <c r="J52" s="140"/>
      <c r="K52" s="140"/>
      <c r="L52" s="140"/>
      <c r="M52" s="140"/>
      <c r="N52" s="140"/>
      <c r="O52" s="140"/>
      <c r="P52" s="140"/>
    </row>
    <row r="53" customFormat="false" ht="15" hidden="false" customHeight="false" outlineLevel="0" collapsed="false">
      <c r="B53" s="147"/>
      <c r="C53" s="147"/>
      <c r="D53" s="147"/>
      <c r="E53" s="147"/>
      <c r="F53" s="148"/>
    </row>
    <row r="54" customFormat="false" ht="15" hidden="false" customHeight="true" outlineLevel="0" collapsed="false">
      <c r="B54" s="142" t="s">
        <v>348</v>
      </c>
      <c r="C54" s="142"/>
      <c r="D54" s="142"/>
      <c r="E54" s="142"/>
      <c r="F54" s="142" t="n">
        <f aca="false">SUM(F43:F52)</f>
        <v>0</v>
      </c>
    </row>
    <row r="55" customFormat="false" ht="15" hidden="false" customHeight="false" outlineLevel="0" collapsed="false">
      <c r="B55" s="147"/>
      <c r="C55" s="147"/>
      <c r="D55" s="147"/>
      <c r="E55" s="147"/>
      <c r="F55" s="148"/>
    </row>
    <row r="56" customFormat="false" ht="15" hidden="false" customHeight="true" outlineLevel="0" collapsed="false">
      <c r="B56" s="142" t="s">
        <v>349</v>
      </c>
      <c r="C56" s="142"/>
      <c r="D56" s="142"/>
      <c r="E56" s="142"/>
      <c r="F56" s="142" t="n">
        <f aca="false">F38+F54</f>
        <v>0</v>
      </c>
    </row>
  </sheetData>
  <sheetProtection algorithmName="SHA-512" hashValue="+7TNmsTEyYsOFK5vukAeu/Nrdt/Bz51E4WJAfMtw5hgq/TGKUjT15nWTlbkGscTwPztPrKJtmaQwh0g1y1lbaA==" saltValue="/y8rs8Smym35x5ZR4E2mYQ==" spinCount="100000" sheet="true" selectLockedCells="true"/>
  <mergeCells count="8">
    <mergeCell ref="B8:F8"/>
    <mergeCell ref="H14:P52"/>
    <mergeCell ref="B22:E22"/>
    <mergeCell ref="B24:F24"/>
    <mergeCell ref="B38:E38"/>
    <mergeCell ref="B40:F40"/>
    <mergeCell ref="B54:E54"/>
    <mergeCell ref="B56:E56"/>
  </mergeCells>
  <dataValidations count="1">
    <dataValidation allowBlank="true" errorStyle="stop" operator="between" showDropDown="false" showErrorMessage="true" showInputMessage="true" sqref="E43:E52" type="list">
      <formula1>$T$5:$T$7</formula1>
      <formula2>0</formula2>
    </dataValidation>
  </dataValidations>
  <printOptions headings="false" gridLines="false" gridLinesSet="true" horizontalCentered="false" verticalCentered="false"/>
  <pageMargins left="0.7" right="0.7" top="0.597222222222222" bottom="0.75" header="0.3" footer="0.3"/>
  <pageSetup paperSize="9" scale="100" fitToWidth="1" fitToHeight="1"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8:U77"/>
  <sheetViews>
    <sheetView showFormulas="false" showGridLines="false" showRowColHeaders="false" showZeros="true" rightToLeft="false" tabSelected="false" showOutlineSymbols="true" defaultGridColor="true" view="normal" topLeftCell="A18" colorId="64" zoomScale="100" zoomScaleNormal="100" zoomScalePageLayoutView="100" workbookViewId="0">
      <selection pane="topLeft" activeCell="E21" activeCellId="0" sqref="E21"/>
    </sheetView>
  </sheetViews>
  <sheetFormatPr defaultColWidth="8.6796875" defaultRowHeight="15" customHeight="true" zeroHeight="false" outlineLevelRow="0" outlineLevelCol="0"/>
  <cols>
    <col collapsed="false" customWidth="true" hidden="false" outlineLevel="0" max="1" min="1" style="0" width="9.14"/>
    <col collapsed="false" customWidth="true" hidden="false" outlineLevel="0" max="2" min="2" style="0" width="29.29"/>
    <col collapsed="false" customWidth="true" hidden="false" outlineLevel="0" max="3" min="3" style="0" width="20.29"/>
    <col collapsed="false" customWidth="true" hidden="false" outlineLevel="0" max="4" min="4" style="0" width="23.86"/>
    <col collapsed="false" customWidth="true" hidden="false" outlineLevel="0" max="5" min="5" style="0" width="17.42"/>
    <col collapsed="false" customWidth="true" hidden="false" outlineLevel="0" max="6" min="6" style="0" width="22"/>
    <col collapsed="false" customWidth="true" hidden="false" outlineLevel="0" max="7" min="7" style="0" width="17.15"/>
    <col collapsed="false" customWidth="true" hidden="false" outlineLevel="0" max="8" min="8" style="0" width="16.43"/>
    <col collapsed="false" customWidth="true" hidden="false" outlineLevel="0" max="9" min="9" style="0" width="16.85"/>
    <col collapsed="false" customWidth="true" hidden="false" outlineLevel="0" max="10" min="10" style="0" width="9.14"/>
    <col collapsed="false" customWidth="true" hidden="false" outlineLevel="0" max="11" min="11" style="0" width="11.57"/>
    <col collapsed="false" customWidth="true" hidden="false" outlineLevel="0" max="14" min="14" style="0" width="32.15"/>
    <col collapsed="false" customWidth="true" hidden="false" outlineLevel="0" max="15" min="15" style="0" width="12.29"/>
    <col collapsed="false" customWidth="true" hidden="false" outlineLevel="0" max="16" min="16" style="0" width="11"/>
  </cols>
  <sheetData>
    <row r="18" customFormat="false" ht="23.25" hidden="false" customHeight="true" outlineLevel="0" collapsed="false">
      <c r="B18" s="91" t="s">
        <v>350</v>
      </c>
      <c r="C18" s="91"/>
      <c r="D18" s="91"/>
      <c r="E18" s="91"/>
      <c r="F18" s="91"/>
      <c r="G18" s="91"/>
      <c r="I18" s="151" t="s">
        <v>351</v>
      </c>
      <c r="J18" s="151"/>
      <c r="K18" s="151"/>
      <c r="L18" s="151"/>
      <c r="M18" s="151"/>
      <c r="N18" s="151"/>
      <c r="O18" s="151"/>
      <c r="P18" s="151"/>
      <c r="Q18" s="151"/>
      <c r="R18" s="151"/>
      <c r="S18" s="151"/>
      <c r="T18" s="151"/>
      <c r="U18" s="151"/>
    </row>
    <row r="19" customFormat="false" ht="15" hidden="false" customHeight="true" outlineLevel="0" collapsed="false">
      <c r="B19" s="31"/>
      <c r="C19" s="31"/>
      <c r="D19" s="31"/>
      <c r="E19" s="31"/>
      <c r="F19" s="31"/>
      <c r="G19" s="31"/>
      <c r="H19" s="31"/>
      <c r="I19" s="151"/>
      <c r="J19" s="151"/>
      <c r="K19" s="151"/>
      <c r="L19" s="151"/>
      <c r="M19" s="151"/>
      <c r="N19" s="151"/>
      <c r="O19" s="151"/>
      <c r="P19" s="151"/>
      <c r="Q19" s="151"/>
      <c r="R19" s="151"/>
      <c r="S19" s="151"/>
      <c r="T19" s="151"/>
      <c r="U19" s="151"/>
    </row>
    <row r="20" customFormat="false" ht="45" hidden="false" customHeight="true" outlineLevel="0" collapsed="false">
      <c r="B20" s="152" t="s">
        <v>352</v>
      </c>
      <c r="C20" s="152" t="s">
        <v>353</v>
      </c>
      <c r="D20" s="152" t="s">
        <v>354</v>
      </c>
      <c r="E20" s="152" t="s">
        <v>355</v>
      </c>
      <c r="F20" s="152" t="s">
        <v>105</v>
      </c>
      <c r="G20" s="152" t="s">
        <v>356</v>
      </c>
      <c r="H20" s="31"/>
      <c r="I20" s="151"/>
      <c r="J20" s="151"/>
      <c r="K20" s="151"/>
      <c r="L20" s="151"/>
      <c r="M20" s="151"/>
      <c r="N20" s="151"/>
      <c r="O20" s="151"/>
      <c r="P20" s="151"/>
      <c r="Q20" s="151"/>
      <c r="R20" s="151"/>
      <c r="S20" s="151"/>
      <c r="T20" s="151"/>
      <c r="U20" s="151"/>
    </row>
    <row r="21" customFormat="false" ht="15" hidden="false" customHeight="true" outlineLevel="0" collapsed="false">
      <c r="B21" s="153" t="s">
        <v>107</v>
      </c>
      <c r="C21" s="154" t="n">
        <f aca="false">1_Situazione_Iniziale!D126</f>
        <v>0</v>
      </c>
      <c r="D21" s="155" t="n">
        <f aca="false">1_Situazione_Iniziale!E126</f>
        <v>0</v>
      </c>
      <c r="E21" s="156"/>
      <c r="F21" s="156"/>
      <c r="G21" s="157" t="n">
        <f aca="false">F21/270</f>
        <v>0</v>
      </c>
      <c r="H21" s="31"/>
      <c r="I21" s="151"/>
      <c r="J21" s="151"/>
      <c r="K21" s="151"/>
      <c r="L21" s="151"/>
      <c r="M21" s="151"/>
      <c r="N21" s="151"/>
      <c r="O21" s="151"/>
      <c r="P21" s="151"/>
      <c r="Q21" s="151"/>
      <c r="R21" s="151"/>
      <c r="S21" s="151"/>
      <c r="T21" s="151"/>
      <c r="U21" s="151"/>
    </row>
    <row r="22" customFormat="false" ht="15" hidden="false" customHeight="false" outlineLevel="0" collapsed="false">
      <c r="B22" s="153" t="s">
        <v>108</v>
      </c>
      <c r="C22" s="154" t="n">
        <f aca="false">1_Situazione_Iniziale!D127</f>
        <v>0</v>
      </c>
      <c r="D22" s="155" t="n">
        <f aca="false">1_Situazione_Iniziale!E127</f>
        <v>0</v>
      </c>
      <c r="E22" s="156"/>
      <c r="F22" s="156"/>
      <c r="G22" s="157" t="n">
        <f aca="false">F22/270</f>
        <v>0</v>
      </c>
      <c r="H22" s="31"/>
      <c r="I22" s="151"/>
      <c r="J22" s="151"/>
      <c r="K22" s="151"/>
      <c r="L22" s="151"/>
      <c r="M22" s="151"/>
      <c r="N22" s="151"/>
      <c r="O22" s="151"/>
      <c r="P22" s="151"/>
      <c r="Q22" s="151"/>
      <c r="R22" s="151"/>
      <c r="S22" s="151"/>
      <c r="T22" s="151"/>
      <c r="U22" s="151"/>
    </row>
    <row r="23" customFormat="false" ht="15" hidden="false" customHeight="false" outlineLevel="0" collapsed="false">
      <c r="B23" s="153" t="s">
        <v>110</v>
      </c>
      <c r="C23" s="154" t="n">
        <f aca="false">1_Situazione_Iniziale!D128</f>
        <v>0</v>
      </c>
      <c r="D23" s="155" t="n">
        <f aca="false">1_Situazione_Iniziale!E128</f>
        <v>0</v>
      </c>
      <c r="E23" s="156"/>
      <c r="F23" s="156"/>
      <c r="G23" s="157" t="n">
        <f aca="false">F23/270</f>
        <v>0</v>
      </c>
      <c r="H23" s="31"/>
      <c r="I23" s="151"/>
      <c r="J23" s="151"/>
      <c r="K23" s="151"/>
      <c r="L23" s="151"/>
      <c r="M23" s="151"/>
      <c r="N23" s="151"/>
      <c r="O23" s="151"/>
      <c r="P23" s="151"/>
      <c r="Q23" s="151"/>
      <c r="R23" s="151"/>
      <c r="S23" s="151"/>
      <c r="T23" s="151"/>
      <c r="U23" s="151"/>
    </row>
    <row r="24" customFormat="false" ht="15" hidden="false" customHeight="false" outlineLevel="0" collapsed="false">
      <c r="B24" s="158" t="s">
        <v>111</v>
      </c>
      <c r="C24" s="154" t="n">
        <f aca="false">1_Situazione_Iniziale!D129</f>
        <v>0</v>
      </c>
      <c r="D24" s="155" t="n">
        <f aca="false">1_Situazione_Iniziale!E129</f>
        <v>0</v>
      </c>
      <c r="E24" s="159"/>
      <c r="F24" s="156"/>
      <c r="G24" s="157" t="n">
        <f aca="false">F24/270</f>
        <v>0</v>
      </c>
      <c r="H24" s="31"/>
      <c r="I24" s="151"/>
      <c r="J24" s="151"/>
      <c r="K24" s="151"/>
      <c r="L24" s="151"/>
      <c r="M24" s="151"/>
      <c r="N24" s="151"/>
      <c r="O24" s="151"/>
      <c r="P24" s="151"/>
      <c r="Q24" s="151"/>
      <c r="R24" s="151"/>
      <c r="S24" s="151"/>
      <c r="T24" s="151"/>
      <c r="U24" s="151"/>
    </row>
    <row r="25" customFormat="false" ht="15" hidden="false" customHeight="false" outlineLevel="0" collapsed="false">
      <c r="B25" s="158" t="s">
        <v>113</v>
      </c>
      <c r="C25" s="154" t="n">
        <f aca="false">1_Situazione_Iniziale!D130</f>
        <v>0</v>
      </c>
      <c r="D25" s="155" t="n">
        <f aca="false">1_Situazione_Iniziale!E130</f>
        <v>0</v>
      </c>
      <c r="E25" s="159"/>
      <c r="F25" s="156"/>
      <c r="G25" s="157" t="n">
        <f aca="false">F25/270</f>
        <v>0</v>
      </c>
      <c r="H25" s="31"/>
      <c r="I25" s="151"/>
      <c r="J25" s="151"/>
      <c r="K25" s="151"/>
      <c r="L25" s="151"/>
      <c r="M25" s="151"/>
      <c r="N25" s="151"/>
      <c r="O25" s="151"/>
      <c r="P25" s="151"/>
      <c r="Q25" s="151"/>
      <c r="R25" s="151"/>
      <c r="S25" s="151"/>
      <c r="T25" s="151"/>
      <c r="U25" s="151"/>
    </row>
    <row r="26" customFormat="false" ht="15.75" hidden="false" customHeight="true" outlineLevel="0" collapsed="false">
      <c r="B26" s="35"/>
      <c r="C26" s="160" t="n">
        <f aca="false">SUM(C21:C25)/270</f>
        <v>0</v>
      </c>
      <c r="D26" s="160" t="n">
        <f aca="false">SUM(D21:D25)/270</f>
        <v>0</v>
      </c>
      <c r="E26" s="161"/>
      <c r="F26" s="162" t="s">
        <v>357</v>
      </c>
      <c r="G26" s="163" t="n">
        <f aca="false">SUM(G21:G25)</f>
        <v>0</v>
      </c>
      <c r="H26" s="31"/>
      <c r="I26" s="151"/>
      <c r="J26" s="151"/>
      <c r="K26" s="151"/>
      <c r="L26" s="151"/>
      <c r="M26" s="151"/>
      <c r="N26" s="151"/>
      <c r="O26" s="151"/>
      <c r="P26" s="151"/>
      <c r="Q26" s="151"/>
      <c r="R26" s="151"/>
      <c r="S26" s="151"/>
      <c r="T26" s="151"/>
      <c r="U26" s="151"/>
    </row>
    <row r="27" customFormat="false" ht="45" hidden="false" customHeight="true" outlineLevel="0" collapsed="false">
      <c r="B27" s="35"/>
      <c r="C27" s="35"/>
      <c r="D27" s="164"/>
      <c r="E27" s="164"/>
      <c r="F27" s="164"/>
      <c r="G27" s="35"/>
      <c r="H27" s="31"/>
      <c r="I27" s="151"/>
      <c r="J27" s="151"/>
      <c r="K27" s="151"/>
      <c r="L27" s="151"/>
      <c r="M27" s="151"/>
      <c r="N27" s="151"/>
      <c r="O27" s="151"/>
      <c r="P27" s="151"/>
      <c r="Q27" s="151"/>
      <c r="R27" s="151"/>
      <c r="S27" s="151"/>
      <c r="T27" s="151"/>
      <c r="U27" s="151"/>
    </row>
    <row r="28" customFormat="false" ht="15" hidden="false" customHeight="false" outlineLevel="0" collapsed="false">
      <c r="B28" s="35"/>
      <c r="C28" s="35"/>
      <c r="D28" s="164"/>
      <c r="E28" s="164"/>
      <c r="F28" s="164"/>
      <c r="G28" s="35"/>
      <c r="H28" s="31"/>
      <c r="I28" s="151"/>
      <c r="J28" s="151"/>
      <c r="K28" s="151"/>
      <c r="L28" s="151"/>
      <c r="M28" s="151"/>
      <c r="N28" s="151"/>
      <c r="O28" s="151"/>
      <c r="P28" s="151"/>
      <c r="Q28" s="151"/>
      <c r="R28" s="151"/>
      <c r="S28" s="151"/>
      <c r="T28" s="151"/>
      <c r="U28" s="151"/>
    </row>
    <row r="29" customFormat="false" ht="23.25" hidden="false" customHeight="true" outlineLevel="0" collapsed="false">
      <c r="B29" s="91" t="s">
        <v>358</v>
      </c>
      <c r="C29" s="91"/>
      <c r="D29" s="91"/>
      <c r="E29" s="91"/>
      <c r="F29" s="91"/>
      <c r="G29" s="91"/>
      <c r="I29" s="31"/>
      <c r="J29" s="31"/>
    </row>
    <row r="30" customFormat="false" ht="15" hidden="false" customHeight="false" outlineLevel="0" collapsed="false">
      <c r="B30" s="35"/>
      <c r="C30" s="35"/>
      <c r="D30" s="164"/>
      <c r="E30" s="164"/>
      <c r="F30" s="164"/>
      <c r="G30" s="35"/>
      <c r="H30" s="31"/>
      <c r="I30" s="31"/>
      <c r="J30" s="31"/>
    </row>
    <row r="31" customFormat="false" ht="15" hidden="false" customHeight="false" outlineLevel="0" collapsed="false">
      <c r="B31" s="35"/>
      <c r="C31" s="35"/>
      <c r="D31" s="164"/>
      <c r="E31" s="164"/>
      <c r="F31" s="164"/>
      <c r="G31" s="35"/>
      <c r="H31" s="31"/>
      <c r="I31" s="31"/>
      <c r="J31" s="31"/>
    </row>
    <row r="32" customFormat="false" ht="15" hidden="false" customHeight="false" outlineLevel="0" collapsed="false">
      <c r="B32" s="35"/>
      <c r="C32" s="35"/>
      <c r="D32" s="164"/>
      <c r="E32" s="164"/>
      <c r="F32" s="164"/>
      <c r="G32" s="35"/>
      <c r="H32" s="31"/>
      <c r="I32" s="31"/>
      <c r="J32" s="31"/>
    </row>
    <row r="33" customFormat="false" ht="15" hidden="false" customHeight="false" outlineLevel="0" collapsed="false">
      <c r="B33" s="35"/>
      <c r="C33" s="35"/>
      <c r="D33" s="164"/>
      <c r="E33" s="164"/>
      <c r="F33" s="164"/>
      <c r="G33" s="35"/>
      <c r="H33" s="31"/>
      <c r="I33" s="31"/>
      <c r="J33" s="31"/>
    </row>
    <row r="34" customFormat="false" ht="15" hidden="false" customHeight="false" outlineLevel="0" collapsed="false">
      <c r="B34" s="35"/>
      <c r="C34" s="35"/>
      <c r="D34" s="164"/>
      <c r="E34" s="164"/>
      <c r="F34" s="164"/>
      <c r="G34" s="35"/>
      <c r="H34" s="31"/>
      <c r="I34" s="31"/>
      <c r="J34" s="31"/>
    </row>
    <row r="35" customFormat="false" ht="15" hidden="false" customHeight="false" outlineLevel="0" collapsed="false">
      <c r="B35" s="35"/>
      <c r="C35" s="35"/>
      <c r="D35" s="164"/>
      <c r="E35" s="164"/>
      <c r="F35" s="164"/>
      <c r="G35" s="35"/>
      <c r="H35" s="31"/>
      <c r="I35" s="31"/>
      <c r="J35" s="31"/>
    </row>
    <row r="36" customFormat="false" ht="15" hidden="false" customHeight="false" outlineLevel="0" collapsed="false">
      <c r="B36" s="35"/>
      <c r="C36" s="35"/>
      <c r="D36" s="164"/>
      <c r="E36" s="164"/>
      <c r="F36" s="164"/>
      <c r="G36" s="35"/>
      <c r="H36" s="31"/>
      <c r="I36" s="31"/>
      <c r="J36" s="31"/>
    </row>
    <row r="37" customFormat="false" ht="15" hidden="false" customHeight="false" outlineLevel="0" collapsed="false">
      <c r="B37" s="35"/>
      <c r="C37" s="35"/>
      <c r="D37" s="164"/>
      <c r="E37" s="164"/>
      <c r="F37" s="164"/>
      <c r="G37" s="35"/>
      <c r="H37" s="31"/>
      <c r="I37" s="31"/>
      <c r="J37" s="31"/>
    </row>
    <row r="38" customFormat="false" ht="15" hidden="false" customHeight="false" outlineLevel="0" collapsed="false">
      <c r="B38" s="35"/>
      <c r="C38" s="35"/>
      <c r="D38" s="164"/>
      <c r="E38" s="164"/>
      <c r="F38" s="164"/>
      <c r="G38" s="35"/>
      <c r="H38" s="31"/>
      <c r="I38" s="31"/>
      <c r="J38" s="31"/>
    </row>
    <row r="39" customFormat="false" ht="15" hidden="false" customHeight="false" outlineLevel="0" collapsed="false">
      <c r="B39" s="35"/>
      <c r="C39" s="35"/>
      <c r="D39" s="164"/>
      <c r="E39" s="164"/>
      <c r="F39" s="164"/>
      <c r="G39" s="35"/>
      <c r="H39" s="31"/>
      <c r="I39" s="31"/>
      <c r="J39" s="31"/>
    </row>
    <row r="40" customFormat="false" ht="15" hidden="false" customHeight="false" outlineLevel="0" collapsed="false">
      <c r="B40" s="35"/>
      <c r="C40" s="35"/>
      <c r="D40" s="164"/>
      <c r="E40" s="164"/>
      <c r="F40" s="164"/>
      <c r="G40" s="35"/>
      <c r="H40" s="31"/>
      <c r="I40" s="31"/>
      <c r="J40" s="31"/>
    </row>
    <row r="41" customFormat="false" ht="15" hidden="false" customHeight="false" outlineLevel="0" collapsed="false">
      <c r="B41" s="116"/>
      <c r="C41" s="116"/>
      <c r="D41" s="35"/>
      <c r="E41" s="35"/>
      <c r="F41" s="35"/>
      <c r="G41" s="35"/>
      <c r="H41" s="31"/>
      <c r="I41" s="31"/>
      <c r="J41" s="31"/>
    </row>
    <row r="42" customFormat="false" ht="15" hidden="false" customHeight="false" outlineLevel="0" collapsed="false">
      <c r="B42" s="116"/>
      <c r="C42" s="116"/>
      <c r="D42" s="35"/>
      <c r="E42" s="35"/>
      <c r="F42" s="35"/>
      <c r="G42" s="35"/>
      <c r="H42" s="31"/>
      <c r="I42" s="31"/>
      <c r="J42" s="31"/>
    </row>
    <row r="43" customFormat="false" ht="15" hidden="false" customHeight="false" outlineLevel="0" collapsed="false">
      <c r="B43" s="116"/>
      <c r="C43" s="116"/>
      <c r="D43" s="35"/>
      <c r="E43" s="35"/>
      <c r="F43" s="35"/>
      <c r="G43" s="35"/>
      <c r="H43" s="31"/>
      <c r="I43" s="31"/>
      <c r="J43" s="31"/>
    </row>
    <row r="44" customFormat="false" ht="15" hidden="false" customHeight="false" outlineLevel="0" collapsed="false">
      <c r="B44" s="116"/>
      <c r="C44" s="116"/>
      <c r="D44" s="35"/>
      <c r="E44" s="35"/>
      <c r="F44" s="35"/>
      <c r="G44" s="35"/>
      <c r="H44" s="31"/>
      <c r="I44" s="31"/>
      <c r="J44" s="31"/>
    </row>
    <row r="45" customFormat="false" ht="15" hidden="false" customHeight="false" outlineLevel="0" collapsed="false">
      <c r="B45" s="116"/>
      <c r="C45" s="116"/>
      <c r="D45" s="35"/>
      <c r="E45" s="35"/>
      <c r="F45" s="35"/>
      <c r="G45" s="35"/>
      <c r="H45" s="31"/>
      <c r="I45" s="31"/>
      <c r="J45" s="31"/>
    </row>
    <row r="57" customFormat="false" ht="15" hidden="false" customHeight="false" outlineLevel="0" collapsed="false">
      <c r="H57" s="165"/>
      <c r="I57" s="165"/>
      <c r="J57" s="165"/>
      <c r="K57" s="165"/>
      <c r="L57" s="165"/>
      <c r="M57" s="165"/>
    </row>
    <row r="58" customFormat="false" ht="15" hidden="false" customHeight="false" outlineLevel="0" collapsed="false">
      <c r="H58" s="165"/>
      <c r="I58" s="165"/>
      <c r="J58" s="165"/>
      <c r="K58" s="165"/>
      <c r="L58" s="165"/>
      <c r="M58" s="165"/>
    </row>
    <row r="59" customFormat="false" ht="15" hidden="false" customHeight="false" outlineLevel="0" collapsed="false">
      <c r="H59" s="165"/>
      <c r="I59" s="165"/>
      <c r="J59" s="165"/>
      <c r="K59" s="165"/>
      <c r="L59" s="165"/>
      <c r="M59" s="165"/>
    </row>
    <row r="60" customFormat="false" ht="15" hidden="false" customHeight="false" outlineLevel="0" collapsed="false">
      <c r="H60" s="165"/>
      <c r="I60" s="165"/>
      <c r="J60" s="165"/>
      <c r="K60" s="165"/>
      <c r="L60" s="165"/>
      <c r="M60" s="165"/>
    </row>
    <row r="61" customFormat="false" ht="15" hidden="false" customHeight="false" outlineLevel="0" collapsed="false">
      <c r="H61" s="165"/>
      <c r="I61" s="165"/>
      <c r="J61" s="165"/>
      <c r="K61" s="165"/>
      <c r="L61" s="165"/>
      <c r="M61" s="165"/>
    </row>
    <row r="62" customFormat="false" ht="15" hidden="false" customHeight="false" outlineLevel="0" collapsed="false">
      <c r="H62" s="78"/>
      <c r="I62" s="78"/>
      <c r="J62" s="78"/>
      <c r="K62" s="78"/>
      <c r="L62" s="78"/>
      <c r="M62" s="165"/>
    </row>
    <row r="63" customFormat="false" ht="15" hidden="false" customHeight="false" outlineLevel="0" collapsed="false">
      <c r="H63" s="78"/>
      <c r="I63" s="78"/>
      <c r="J63" s="78"/>
      <c r="K63" s="78"/>
      <c r="L63" s="78"/>
      <c r="M63" s="165"/>
    </row>
    <row r="64" customFormat="false" ht="15" hidden="false" customHeight="false" outlineLevel="0" collapsed="false">
      <c r="H64" s="78"/>
      <c r="I64" s="78"/>
      <c r="J64" s="78"/>
      <c r="K64" s="78"/>
      <c r="L64" s="78"/>
      <c r="M64" s="165"/>
    </row>
    <row r="65" customFormat="false" ht="15" hidden="false" customHeight="false" outlineLevel="0" collapsed="false">
      <c r="H65" s="78"/>
      <c r="I65" s="78"/>
      <c r="J65" s="78" t="s">
        <v>359</v>
      </c>
      <c r="K65" s="78" t="s">
        <v>360</v>
      </c>
      <c r="L65" s="78"/>
      <c r="M65" s="165"/>
    </row>
    <row r="66" customFormat="false" ht="15" hidden="false" customHeight="false" outlineLevel="0" collapsed="false">
      <c r="H66" s="78"/>
      <c r="I66" s="78" t="s">
        <v>361</v>
      </c>
      <c r="J66" s="166" t="n">
        <f aca="false">D26</f>
        <v>0</v>
      </c>
      <c r="K66" s="166" t="n">
        <f aca="false">G26</f>
        <v>0</v>
      </c>
      <c r="L66" s="78"/>
      <c r="M66" s="165"/>
    </row>
    <row r="67" customFormat="false" ht="15" hidden="false" customHeight="false" outlineLevel="0" collapsed="false">
      <c r="H67" s="78"/>
      <c r="I67" s="78"/>
      <c r="J67" s="166" t="s">
        <v>362</v>
      </c>
      <c r="K67" s="166" t="s">
        <v>363</v>
      </c>
      <c r="L67" s="78"/>
      <c r="M67" s="165"/>
    </row>
    <row r="68" customFormat="false" ht="15" hidden="false" customHeight="false" outlineLevel="0" collapsed="false">
      <c r="H68" s="78"/>
      <c r="I68" s="78" t="s">
        <v>364</v>
      </c>
      <c r="J68" s="166" t="n">
        <f aca="false">6_Risultati_Attesi_Allevamento!F22</f>
        <v>0</v>
      </c>
      <c r="K68" s="166" t="n">
        <f aca="false">6_Risultati_Attesi_Allevamento!F56</f>
        <v>0</v>
      </c>
      <c r="L68" s="78"/>
      <c r="M68" s="165"/>
    </row>
    <row r="69" customFormat="false" ht="15" hidden="false" customHeight="false" outlineLevel="0" collapsed="false">
      <c r="H69" s="78"/>
      <c r="I69" s="78"/>
      <c r="J69" s="166"/>
      <c r="K69" s="166"/>
      <c r="L69" s="78"/>
      <c r="M69" s="165"/>
    </row>
    <row r="70" customFormat="false" ht="15" hidden="false" customHeight="false" outlineLevel="0" collapsed="false">
      <c r="H70" s="78"/>
      <c r="I70" s="78"/>
      <c r="J70" s="166" t="s">
        <v>362</v>
      </c>
      <c r="K70" s="166" t="s">
        <v>363</v>
      </c>
      <c r="L70" s="78"/>
      <c r="M70" s="165"/>
    </row>
    <row r="71" customFormat="false" ht="15" hidden="false" customHeight="false" outlineLevel="0" collapsed="false">
      <c r="H71" s="78"/>
      <c r="I71" s="78" t="s">
        <v>365</v>
      </c>
      <c r="J71" s="166" t="n">
        <f aca="false">5_Risultati_Attesi_Agricoltura!F23</f>
        <v>0</v>
      </c>
      <c r="K71" s="166" t="n">
        <f aca="false">5_Risultati_Attesi_Agricoltura!F57</f>
        <v>0</v>
      </c>
      <c r="L71" s="78"/>
      <c r="M71" s="165"/>
    </row>
    <row r="72" customFormat="false" ht="15" hidden="false" customHeight="false" outlineLevel="0" collapsed="false">
      <c r="H72" s="78"/>
      <c r="I72" s="78"/>
      <c r="J72" s="78"/>
      <c r="K72" s="78"/>
      <c r="L72" s="78"/>
      <c r="M72" s="165"/>
    </row>
    <row r="73" customFormat="false" ht="15" hidden="false" customHeight="false" outlineLevel="0" collapsed="false">
      <c r="H73" s="78"/>
      <c r="I73" s="78"/>
      <c r="J73" s="78"/>
      <c r="K73" s="78"/>
      <c r="L73" s="78"/>
      <c r="M73" s="165"/>
    </row>
    <row r="74" customFormat="false" ht="15" hidden="false" customHeight="false" outlineLevel="0" collapsed="false">
      <c r="H74" s="78"/>
      <c r="I74" s="78"/>
      <c r="J74" s="78"/>
      <c r="K74" s="78"/>
      <c r="L74" s="78"/>
      <c r="M74" s="165"/>
    </row>
    <row r="75" customFormat="false" ht="15" hidden="false" customHeight="false" outlineLevel="0" collapsed="false">
      <c r="H75" s="78"/>
      <c r="I75" s="78"/>
      <c r="J75" s="78"/>
      <c r="K75" s="78"/>
      <c r="L75" s="78"/>
      <c r="M75" s="165"/>
    </row>
    <row r="76" customFormat="false" ht="15" hidden="false" customHeight="false" outlineLevel="0" collapsed="false">
      <c r="H76" s="78"/>
      <c r="I76" s="78"/>
      <c r="J76" s="78"/>
      <c r="K76" s="78"/>
      <c r="L76" s="78"/>
      <c r="M76" s="165"/>
    </row>
    <row r="77" customFormat="false" ht="15" hidden="false" customHeight="false" outlineLevel="0" collapsed="false">
      <c r="H77" s="78"/>
      <c r="I77" s="78"/>
      <c r="J77" s="78"/>
      <c r="K77" s="78"/>
      <c r="L77" s="78"/>
      <c r="M77" s="165"/>
    </row>
  </sheetData>
  <sheetProtection algorithmName="SHA-512" hashValue="VRWopx48K+lJ/rRJDU2G0eJ7p00LhOtgI+RbRpS8+0aqnifT/O4Hx86fkUdk8GbmdauD3i0GUhZVnCXfNq6oGQ==" saltValue="EgUXjGWttd0d43vJ7xSSaw==" spinCount="100000" sheet="true" selectLockedCells="true"/>
  <mergeCells count="3">
    <mergeCell ref="B18:G18"/>
    <mergeCell ref="I18:U28"/>
    <mergeCell ref="B29:G29"/>
  </mergeCells>
  <printOptions headings="false" gridLines="false" gridLinesSet="true" horizontalCentered="false" verticalCentered="false"/>
  <pageMargins left="0.7" right="0.7" top="0.597222222222222" bottom="0.75" header="0.3" footer="0.3"/>
  <pageSetup paperSize="9" scale="59" fitToWidth="1" fitToHeight="1" pageOrder="downThenOver" orientation="portrait" blackAndWhite="false" draft="false" cellComments="none" horizontalDpi="300" verticalDpi="300" copies="1"/>
  <headerFooter differentFirst="false" differentOddEven="false">
    <oddHeader/>
    <oddFooter>&amp;LRegione Piemonte&amp;CProcedura Bando Primo Insediamento in Agricoltura 
ad esclusivo uso dei Candidati al Premio&amp;RRiproduzione riservata</oddFooter>
  </headerFooter>
  <drawing r:id="rId1"/>
</worksheet>
</file>

<file path=docProps/app.xml><?xml version="1.0" encoding="utf-8"?>
<Properties xmlns="http://schemas.openxmlformats.org/officeDocument/2006/extended-properties" xmlns:vt="http://schemas.openxmlformats.org/officeDocument/2006/docPropsVTypes">
  <Template/>
  <TotalTime>4</TotalTime>
  <Application>LibreOffice/25.2.3.2$Windows_X86_64 LibreOffice_project/bbb074479178df812d175f709636b368952c2ce3</Application>
  <AppVersion>15.0000</AppVersion>
  <DocSecurity>1</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2026-03-31T04:45:53Z</dcterms:created>
  <dc:creator>Marco</dc:creator>
  <dc:description/>
  <dc:language>it-IT</dc:language>
  <cp:lastModifiedBy>Enea Garofalo</cp:lastModifiedBy>
  <cp:lastPrinted>2026-06-08T13:13:48Z</cp:lastPrinted>
  <dcterms:modified xsi:type="dcterms:W3CDTF">2026-06-16T14:17:46Z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