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R:\OCM 2023\_MIELE_\Anno apistico 2025-26\Alimentazione di soccorso\"/>
    </mc:Choice>
  </mc:AlternateContent>
  <xr:revisionPtr revIDLastSave="0" documentId="8_{D655D7FC-0EDD-4C5F-A48D-F1ECD29522A6}" xr6:coauthVersionLast="47" xr6:coauthVersionMax="47" xr10:uidLastSave="{00000000-0000-0000-0000-000000000000}"/>
  <bookViews>
    <workbookView xWindow="28680" yWindow="-120" windowWidth="19440" windowHeight="14880" tabRatio="500" activeTab="1" xr2:uid="{00000000-000D-0000-FFFF-FFFF00000000}"/>
  </bookViews>
  <sheets>
    <sheet name="1_Mix Candito+Sciroppo" sheetId="1" r:id="rId1"/>
    <sheet name="2_Unico Prodotto" sheetId="2" r:id="rId2"/>
    <sheet name="Parametri_ISMEA_Piemonte" sheetId="3" r:id="rId3"/>
  </sheets>
  <definedNames>
    <definedName name="_xlnm.Print_Area" localSheetId="0">'1_Mix Candito+Sciroppo'!$A$1:$M$47</definedName>
    <definedName name="_xlnm.Print_Area" localSheetId="1">'2_Unico Prodotto'!$A$1:$M$47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20" i="2" l="1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F20" i="2"/>
  <c r="H34" i="2"/>
  <c r="D38" i="2" s="1"/>
  <c r="B34" i="2"/>
  <c r="L33" i="2"/>
  <c r="F33" i="2"/>
  <c r="G33" i="2" s="1"/>
  <c r="J33" i="2" s="1"/>
  <c r="K33" i="2" s="1"/>
  <c r="M33" i="2" s="1"/>
  <c r="C33" i="2"/>
  <c r="L32" i="2"/>
  <c r="G32" i="2"/>
  <c r="J32" i="2" s="1"/>
  <c r="K32" i="2" s="1"/>
  <c r="M32" i="2" s="1"/>
  <c r="F32" i="2"/>
  <c r="C32" i="2"/>
  <c r="L31" i="2"/>
  <c r="G31" i="2"/>
  <c r="J31" i="2" s="1"/>
  <c r="K31" i="2" s="1"/>
  <c r="M31" i="2" s="1"/>
  <c r="F31" i="2"/>
  <c r="C31" i="2"/>
  <c r="L30" i="2"/>
  <c r="F30" i="2"/>
  <c r="G30" i="2" s="1"/>
  <c r="J30" i="2" s="1"/>
  <c r="K30" i="2" s="1"/>
  <c r="M30" i="2" s="1"/>
  <c r="C30" i="2"/>
  <c r="L29" i="2"/>
  <c r="F29" i="2"/>
  <c r="G29" i="2" s="1"/>
  <c r="J29" i="2" s="1"/>
  <c r="K29" i="2" s="1"/>
  <c r="M29" i="2" s="1"/>
  <c r="C29" i="2"/>
  <c r="L28" i="2"/>
  <c r="G28" i="2"/>
  <c r="J28" i="2" s="1"/>
  <c r="K28" i="2" s="1"/>
  <c r="M28" i="2" s="1"/>
  <c r="F28" i="2"/>
  <c r="C28" i="2"/>
  <c r="L27" i="2"/>
  <c r="F27" i="2"/>
  <c r="G27" i="2" s="1"/>
  <c r="J27" i="2" s="1"/>
  <c r="K27" i="2" s="1"/>
  <c r="M27" i="2" s="1"/>
  <c r="C27" i="2"/>
  <c r="L26" i="2"/>
  <c r="F26" i="2"/>
  <c r="G26" i="2" s="1"/>
  <c r="J26" i="2" s="1"/>
  <c r="K26" i="2" s="1"/>
  <c r="M26" i="2" s="1"/>
  <c r="C26" i="2"/>
  <c r="L25" i="2"/>
  <c r="G25" i="2"/>
  <c r="J25" i="2" s="1"/>
  <c r="K25" i="2" s="1"/>
  <c r="M25" i="2" s="1"/>
  <c r="F25" i="2"/>
  <c r="C25" i="2"/>
  <c r="L24" i="2"/>
  <c r="F24" i="2"/>
  <c r="G24" i="2" s="1"/>
  <c r="J24" i="2" s="1"/>
  <c r="K24" i="2" s="1"/>
  <c r="M24" i="2" s="1"/>
  <c r="C24" i="2"/>
  <c r="L23" i="2"/>
  <c r="F23" i="2"/>
  <c r="G23" i="2" s="1"/>
  <c r="J23" i="2" s="1"/>
  <c r="K23" i="2" s="1"/>
  <c r="M23" i="2" s="1"/>
  <c r="C23" i="2"/>
  <c r="C22" i="2"/>
  <c r="C21" i="2"/>
  <c r="C20" i="2"/>
  <c r="J16" i="2"/>
  <c r="D42" i="2" s="1"/>
  <c r="L11" i="2"/>
  <c r="L22" i="2" s="1"/>
  <c r="H11" i="2"/>
  <c r="F22" i="2" s="1"/>
  <c r="G22" i="2" s="1"/>
  <c r="H34" i="1"/>
  <c r="D38" i="1" s="1"/>
  <c r="B34" i="1"/>
  <c r="L33" i="1"/>
  <c r="F33" i="1"/>
  <c r="G33" i="1" s="1"/>
  <c r="J33" i="1" s="1"/>
  <c r="K33" i="1" s="1"/>
  <c r="M33" i="1" s="1"/>
  <c r="E33" i="1"/>
  <c r="L32" i="1"/>
  <c r="F32" i="1"/>
  <c r="G32" i="1" s="1"/>
  <c r="J32" i="1" s="1"/>
  <c r="K32" i="1" s="1"/>
  <c r="M32" i="1" s="1"/>
  <c r="E32" i="1"/>
  <c r="L31" i="1"/>
  <c r="G31" i="1"/>
  <c r="J31" i="1" s="1"/>
  <c r="K31" i="1" s="1"/>
  <c r="M31" i="1" s="1"/>
  <c r="F31" i="1"/>
  <c r="E31" i="1"/>
  <c r="L30" i="1"/>
  <c r="F30" i="1"/>
  <c r="G30" i="1" s="1"/>
  <c r="J30" i="1" s="1"/>
  <c r="K30" i="1" s="1"/>
  <c r="M30" i="1" s="1"/>
  <c r="E30" i="1"/>
  <c r="L29" i="1"/>
  <c r="F29" i="1"/>
  <c r="G29" i="1" s="1"/>
  <c r="J29" i="1" s="1"/>
  <c r="K29" i="1" s="1"/>
  <c r="M29" i="1" s="1"/>
  <c r="E29" i="1"/>
  <c r="L28" i="1"/>
  <c r="G28" i="1"/>
  <c r="J28" i="1" s="1"/>
  <c r="K28" i="1" s="1"/>
  <c r="M28" i="1" s="1"/>
  <c r="F28" i="1"/>
  <c r="E28" i="1"/>
  <c r="L27" i="1"/>
  <c r="F27" i="1"/>
  <c r="G27" i="1" s="1"/>
  <c r="J27" i="1" s="1"/>
  <c r="K27" i="1" s="1"/>
  <c r="M27" i="1" s="1"/>
  <c r="E27" i="1"/>
  <c r="L26" i="1"/>
  <c r="F26" i="1"/>
  <c r="G26" i="1" s="1"/>
  <c r="J26" i="1" s="1"/>
  <c r="K26" i="1" s="1"/>
  <c r="M26" i="1" s="1"/>
  <c r="E26" i="1"/>
  <c r="L25" i="1"/>
  <c r="F25" i="1"/>
  <c r="G25" i="1" s="1"/>
  <c r="J25" i="1" s="1"/>
  <c r="K25" i="1" s="1"/>
  <c r="M25" i="1" s="1"/>
  <c r="E25" i="1"/>
  <c r="L24" i="1"/>
  <c r="F24" i="1"/>
  <c r="G24" i="1" s="1"/>
  <c r="J24" i="1" s="1"/>
  <c r="K24" i="1" s="1"/>
  <c r="M24" i="1" s="1"/>
  <c r="E24" i="1"/>
  <c r="L23" i="1"/>
  <c r="G23" i="1"/>
  <c r="J23" i="1" s="1"/>
  <c r="K23" i="1" s="1"/>
  <c r="M23" i="1" s="1"/>
  <c r="F23" i="1"/>
  <c r="E23" i="1"/>
  <c r="L22" i="1"/>
  <c r="F22" i="1"/>
  <c r="G22" i="1" s="1"/>
  <c r="J22" i="1" s="1"/>
  <c r="K22" i="1" s="1"/>
  <c r="M22" i="1" s="1"/>
  <c r="E22" i="1"/>
  <c r="L21" i="1"/>
  <c r="F21" i="1"/>
  <c r="G21" i="1" s="1"/>
  <c r="E21" i="1"/>
  <c r="L20" i="1"/>
  <c r="F20" i="1"/>
  <c r="G20" i="1" s="1"/>
  <c r="E20" i="1"/>
  <c r="E34" i="1" s="1"/>
  <c r="E16" i="1"/>
  <c r="C16" i="1"/>
  <c r="A16" i="1"/>
  <c r="E15" i="1"/>
  <c r="C15" i="1"/>
  <c r="A15" i="1"/>
  <c r="J11" i="1"/>
  <c r="D42" i="1" s="1"/>
  <c r="E34" i="2" l="1"/>
  <c r="G34" i="1"/>
  <c r="G20" i="2"/>
  <c r="F21" i="2"/>
  <c r="G21" i="2" s="1"/>
  <c r="L20" i="2"/>
  <c r="L21" i="2"/>
  <c r="G34" i="2" l="1"/>
  <c r="I34" i="1"/>
  <c r="I38" i="1" s="1"/>
  <c r="A38" i="1"/>
  <c r="G38" i="1"/>
  <c r="J21" i="1" l="1"/>
  <c r="K21" i="1" s="1"/>
  <c r="M21" i="1" s="1"/>
  <c r="J20" i="1"/>
  <c r="I34" i="2"/>
  <c r="G38" i="2"/>
  <c r="A38" i="2"/>
  <c r="J22" i="2" l="1"/>
  <c r="K22" i="2" s="1"/>
  <c r="M22" i="2" s="1"/>
  <c r="J21" i="2"/>
  <c r="K21" i="2" s="1"/>
  <c r="M21" i="2" s="1"/>
  <c r="J20" i="2"/>
  <c r="J34" i="1"/>
  <c r="K20" i="1"/>
  <c r="I38" i="2"/>
  <c r="K34" i="1" l="1"/>
  <c r="M20" i="1"/>
  <c r="M34" i="1" s="1"/>
  <c r="A42" i="1" s="1"/>
  <c r="J34" i="2"/>
  <c r="K20" i="2"/>
  <c r="M20" i="2" l="1"/>
  <c r="M34" i="2" s="1"/>
  <c r="A42" i="2" s="1"/>
  <c r="K34" i="2"/>
  <c r="J42" i="1"/>
  <c r="G42" i="1"/>
  <c r="J42" i="2" l="1"/>
  <c r="G42" i="2"/>
</calcChain>
</file>

<file path=xl/sharedStrings.xml><?xml version="1.0" encoding="utf-8"?>
<sst xmlns="http://schemas.openxmlformats.org/spreadsheetml/2006/main" count="111" uniqueCount="70">
  <si>
    <t>SCHEDA ISTRUTTORIA - HY02-B2 "ALIMENTAZIONE DI SOCCORSO" - FOGLIO 1: DOMANDE CON PIU' TIPOLOGIE DI ALIMENTO (MIX CANDITO + SCIROPPO)</t>
  </si>
  <si>
    <t>Da utilizzare quando le fatture della domanda di pagamento riportano sia candito sia sciroppo. Regione Piemonte – Annualità apistica 2025/2026</t>
  </si>
  <si>
    <t>1. ANAGRAFICA PRATICA</t>
  </si>
  <si>
    <t>N. domanda / CUAA</t>
  </si>
  <si>
    <t>Ragione sociale / Beneficiario</t>
  </si>
  <si>
    <t>Regione</t>
  </si>
  <si>
    <t>Campagna apistica</t>
  </si>
  <si>
    <t>Istruttore</t>
  </si>
  <si>
    <t>Data istruttoria</t>
  </si>
  <si>
    <t>Piemonte</t>
  </si>
  <si>
    <t>2025/2026</t>
  </si>
  <si>
    <t>Nome istruttore</t>
  </si>
  <si>
    <t>2. DATI DOMANDA DI AIUTO (istruttoria ammissibilita)</t>
  </si>
  <si>
    <t>Alveari ammessi in Domanda di Aiuto (n.)</t>
  </si>
  <si>
    <t>Kg richiesti/alveare (da domanda)</t>
  </si>
  <si>
    <t>Prezzo unitario ammesso (euro/kg)</t>
  </si>
  <si>
    <t>Importo ammesso in Domanda di Aiuto (euro)</t>
  </si>
  <si>
    <t>3. PARAMETRI ISMEA APPLICABILI (Regione Piemonte - da Decreto MASAF Prot. 0309142 del 26/06/2026)</t>
  </si>
  <si>
    <t>Tipologia</t>
  </si>
  <si>
    <t>Conversione ISMEA (kg/alveare)</t>
  </si>
  <si>
    <t>Prezzo massimale (euro/kg)</t>
  </si>
  <si>
    <t>4. DOMANDA DI PAGAMENTO - DETTAGLIO FATTURE (procedimento completo per ciascuna fattura)</t>
  </si>
  <si>
    <t>N. Fattura</t>
  </si>
  <si>
    <t>Quantita acquistata (kg)</t>
  </si>
  <si>
    <t>Prezzo fattura (euro/kg)</t>
  </si>
  <si>
    <t>Spesa sostenuta (euro)</t>
  </si>
  <si>
    <t>Arnie ipotetiche coinvolte</t>
  </si>
  <si>
    <t>Arnie ammesse (da Domanda di Aiuto)</t>
  </si>
  <si>
    <t>Coefficiente di riduzione</t>
  </si>
  <si>
    <t>Arnie ammissibili per prodotto</t>
  </si>
  <si>
    <t>Prodotto riconosciuto (kg)</t>
  </si>
  <si>
    <t>Prezzo applicato (min. fattura/massimale ISMEA)</t>
  </si>
  <si>
    <t>Importo finanziabile (euro)</t>
  </si>
  <si>
    <t>Sciroppo</t>
  </si>
  <si>
    <t>Candito</t>
  </si>
  <si>
    <t>TOTALI</t>
  </si>
  <si>
    <t>5. CONTROLLO - CONFRONTO ARNIE IPOTETICHE TOTALI / ARNIE AMMESSE (applicazione del coefficiente di riduzione)</t>
  </si>
  <si>
    <t>Arnie ipotetiche totali (somma da fatture candito+sciroppo)</t>
  </si>
  <si>
    <t>Confronto</t>
  </si>
  <si>
    <t>Esito del controllo</t>
  </si>
  <si>
    <t>6. ESITO ISTRUTTORIO - VERIFICA E DETERMINAZIONE IMPORTO LIQUIDABILE</t>
  </si>
  <si>
    <t>Totale Spesa ricalcolata (euro)</t>
  </si>
  <si>
    <t>Spesa ammessa in Domanda di Aiuto (euro)</t>
  </si>
  <si>
    <t>Spesa riconosciuta per il calcolo
del contributo = MIN(finanziabile; ammesso) (euro)</t>
  </si>
  <si>
    <t>Esito verifica massimale</t>
  </si>
  <si>
    <t>Note istruttore / motivazioni:</t>
  </si>
  <si>
    <t>SCHEDA ISTRUTTORIA - HY02-B2 "ALIMENTAZIONE DI SOCCORSO" - FOGLIO 2: DOMANDE CON UNICA TIPOLOGIA DI ALIMENTO</t>
  </si>
  <si>
    <t>Da utilizzare quando TUTTE le fatture della domanda di pagamento riportano la stessa tipologia di alimento (solo candito OPPURE solo sciroppo). Regione Piemonte - Campagna apistica 2025/2026</t>
  </si>
  <si>
    <t>2. TIPOLOGIA UNICA DI ALIMENTO DELLA PRATICA</t>
  </si>
  <si>
    <t>Selezionare la tipologia di alimento (unica per l'intera pratica):</t>
  </si>
  <si>
    <t>Conversione ISMEA applicata (kg/alveare):</t>
  </si>
  <si>
    <t>Prezzo massimale ISMEA applicato (euro/kg):</t>
  </si>
  <si>
    <t>NB: cambiando la tipologia sopra selezionata, la conversione ISMEA e il prezzo massimale si aggiornano automaticamente in tutta la scheda (incluse tutte le righe fattura sottostanti).</t>
  </si>
  <si>
    <t>3. DATI DOMANDA DI AIUTO (istruttoria ammissibilita)</t>
  </si>
  <si>
    <t>Tipologia (auto)</t>
  </si>
  <si>
    <t>Spesa sostenuta al netto di IVA (euro)</t>
  </si>
  <si>
    <t>Arnie ipotetiche totali (somma da fatture)</t>
  </si>
  <si>
    <t>Totale spesa ricalcolata (euro)</t>
  </si>
  <si>
    <t>PARAMETRI TECNICI UFFICIALI - Regione Piemonte</t>
  </si>
  <si>
    <t>Fonte: Decreto MASAF Dir. Gen. Politiche Internazionali e UE - Prot. n. 0309142 del 26/06/2026, art. 2, e Rapporto ISMEA sull'alimentazione di soccorso - campagna apistica 2025/2026 (Tab. 1 e Tab. 2), Regione Piemonte. Campagna apistica di riferimento: 2025/2026.</t>
  </si>
  <si>
    <t>Tipologia alimento</t>
  </si>
  <si>
    <t>Quantita media conversione ISMEA (kg/alveare) - 100% tipologia</t>
  </si>
  <si>
    <t>Prezzo massimale nazionale (euro/kg, IVA esclusa)</t>
  </si>
  <si>
    <t>Note</t>
  </si>
  <si>
    <t>Conversione 100% candito - Tab.1 Rapporto ISMEA, Piemonte</t>
  </si>
  <si>
    <t>Conversione 100% sciroppo - Tab.1 Rapporto ISMEA, Piemonte</t>
  </si>
  <si>
    <t>Quantita media alimento equivalente Piemonte (mix candito/sciroppo):</t>
  </si>
  <si>
    <t>Spesa riconosciuta per il calcolo
del contributo
= MIN(finanziabile; ammesso)
(euro)</t>
  </si>
  <si>
    <t>LEGENDA:  celle GIALLE = dati da inserire  |  celle GRIGIE = calcolate automaticamente  |  cella ARANCIO = selettore tipologia (comanda tutti i parametri)  |  celle VERDI/ROSSE= ESITO GIA' PRECOMPILATO</t>
  </si>
  <si>
    <t>LEGENDA:  celle GIALLE = dati da inserire  |  celle GRIGIE = calcolate automaticamente (non modificare)  |  celle AZZURRE/VERDI = totali ed esito  |  celle VERDI/ROSSE = ESITO GIA' PRECOMPILATO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</si>
</sst>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0.0000"/>
  </numFmts>
  <fonts count="17" x14ac:knownFonts="1">
    <font>
      <sz val="11"/>
      <color theme="1"/>
      <name val="Calibri"/>
      <family val="2"/>
    </font>
    <font>
      <i/>
      <sz val="10"/>
      <color theme="1"/>
      <name val="Cambria"/>
      <family val="1"/>
    </font>
    <font>
      <b/>
      <i/>
      <sz val="9"/>
      <color theme="1"/>
      <name val="Cambria"/>
      <family val="1"/>
    </font>
    <font>
      <b/>
      <sz val="10"/>
      <color theme="1"/>
      <name val="Cambria"/>
      <family val="1"/>
    </font>
    <font>
      <sz val="11"/>
      <color theme="1"/>
      <name val="Cambria"/>
      <family val="1"/>
    </font>
    <font>
      <sz val="10"/>
      <color theme="1"/>
      <name val="Cambria"/>
      <family val="1"/>
    </font>
    <font>
      <b/>
      <sz val="9"/>
      <color theme="1"/>
      <name val="Cambria"/>
      <family val="1"/>
    </font>
    <font>
      <b/>
      <sz val="11"/>
      <color theme="1"/>
      <name val="Cambria"/>
      <family val="1"/>
    </font>
    <font>
      <b/>
      <sz val="10"/>
      <name val="Cambria"/>
      <family val="1"/>
    </font>
    <font>
      <b/>
      <sz val="12"/>
      <color theme="1"/>
      <name val="Cambria"/>
      <family val="1"/>
    </font>
    <font>
      <i/>
      <sz val="9"/>
      <color theme="1"/>
      <name val="Cambria"/>
      <family val="1"/>
    </font>
    <font>
      <i/>
      <sz val="8"/>
      <color theme="1"/>
      <name val="Cambria"/>
      <family val="1"/>
    </font>
    <font>
      <i/>
      <sz val="9"/>
      <color theme="1"/>
      <name val="Cambria"/>
      <family val="1"/>
    </font>
    <font>
      <b/>
      <sz val="13"/>
      <color theme="0"/>
      <name val="Cambria"/>
      <family val="1"/>
    </font>
    <font>
      <b/>
      <sz val="12"/>
      <color theme="0"/>
      <name val="Cambria"/>
      <family val="1"/>
    </font>
    <font>
      <b/>
      <sz val="9"/>
      <color theme="0"/>
      <name val="Cambria"/>
      <family val="1"/>
    </font>
    <font>
      <b/>
      <sz val="11"/>
      <color theme="0"/>
      <name val="Cambria"/>
      <family val="1"/>
    </font>
  </fonts>
  <fills count="11">
    <fill>
      <patternFill patternType="none"/>
    </fill>
    <fill>
      <patternFill patternType="gray125"/>
    </fill>
    <fill>
      <patternFill patternType="solid">
        <fgColor rgb="FF1F3864"/>
        <bgColor rgb="FF1F4E78"/>
      </patternFill>
    </fill>
    <fill>
      <patternFill patternType="solid">
        <fgColor rgb="FFF2F2F2"/>
        <bgColor rgb="FFE2EFDA"/>
      </patternFill>
    </fill>
    <fill>
      <patternFill patternType="solid">
        <fgColor rgb="FF2E5395"/>
        <bgColor rgb="FF1F4E78"/>
      </patternFill>
    </fill>
    <fill>
      <patternFill patternType="solid">
        <fgColor rgb="FFFFFF66"/>
        <bgColor rgb="FFF2F2F2"/>
      </patternFill>
    </fill>
    <fill>
      <patternFill patternType="solid">
        <fgColor theme="0" tint="-4.9989318521683403E-2"/>
        <bgColor rgb="FFF2F2F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rgb="FFE2EFDA"/>
      </patternFill>
    </fill>
    <fill>
      <patternFill patternType="solid">
        <fgColor theme="9" tint="0.39997558519241921"/>
        <bgColor rgb="FFF2F2F2"/>
      </patternFill>
    </fill>
    <fill>
      <patternFill patternType="solid">
        <fgColor theme="9" tint="0.39997558519241921"/>
        <bgColor rgb="FFFFF2CC"/>
      </patternFill>
    </fill>
  </fills>
  <borders count="1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medium">
        <color indexed="64"/>
      </left>
      <right style="thin">
        <color rgb="FF999999"/>
      </right>
      <top style="medium">
        <color indexed="64"/>
      </top>
      <bottom style="medium">
        <color indexed="64"/>
      </bottom>
      <diagonal/>
    </border>
    <border>
      <left style="thin">
        <color rgb="FF999999"/>
      </left>
      <right style="thin">
        <color rgb="FF999999"/>
      </right>
      <top style="medium">
        <color indexed="64"/>
      </top>
      <bottom style="medium">
        <color indexed="64"/>
      </bottom>
      <diagonal/>
    </border>
    <border>
      <left style="thin">
        <color rgb="FF999999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999999"/>
      </left>
      <right style="thin">
        <color rgb="FF999999"/>
      </right>
      <top/>
      <bottom style="thin">
        <color rgb="FF999999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0" fillId="0" borderId="0" xfId="0" applyProtection="1">
      <protection locked="0"/>
    </xf>
    <xf numFmtId="0" fontId="15" fillId="4" borderId="1" xfId="0" applyFont="1" applyFill="1" applyBorder="1" applyAlignment="1" applyProtection="1">
      <alignment horizontal="center" vertical="center" wrapText="1"/>
      <protection locked="0"/>
    </xf>
    <xf numFmtId="0" fontId="4" fillId="5" borderId="1" xfId="0" applyFont="1" applyFill="1" applyBorder="1" applyAlignment="1" applyProtection="1">
      <alignment horizontal="center"/>
      <protection locked="0"/>
    </xf>
    <xf numFmtId="164" fontId="0" fillId="5" borderId="1" xfId="0" applyNumberFormat="1" applyFill="1" applyBorder="1" applyProtection="1">
      <protection locked="0"/>
    </xf>
    <xf numFmtId="0" fontId="0" fillId="9" borderId="1" xfId="0" applyFill="1" applyBorder="1" applyProtection="1">
      <protection locked="0"/>
    </xf>
    <xf numFmtId="165" fontId="0" fillId="5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4" fillId="5" borderId="2" xfId="0" applyFont="1" applyFill="1" applyBorder="1" applyAlignment="1" applyProtection="1">
      <alignment horizontal="center"/>
      <protection locked="0"/>
    </xf>
    <xf numFmtId="164" fontId="0" fillId="5" borderId="2" xfId="0" applyNumberFormat="1" applyFill="1" applyBorder="1" applyProtection="1">
      <protection locked="0"/>
    </xf>
    <xf numFmtId="0" fontId="0" fillId="9" borderId="2" xfId="0" applyFill="1" applyBorder="1" applyProtection="1">
      <protection locked="0"/>
    </xf>
    <xf numFmtId="165" fontId="0" fillId="5" borderId="2" xfId="0" applyNumberFormat="1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7" fillId="8" borderId="3" xfId="0" applyFont="1" applyFill="1" applyBorder="1" applyProtection="1">
      <protection locked="0"/>
    </xf>
    <xf numFmtId="0" fontId="0" fillId="8" borderId="4" xfId="0" applyFill="1" applyBorder="1" applyProtection="1">
      <protection locked="0"/>
    </xf>
    <xf numFmtId="0" fontId="3" fillId="0" borderId="0" xfId="0" applyFont="1" applyProtection="1">
      <protection locked="0"/>
    </xf>
    <xf numFmtId="4" fontId="0" fillId="3" borderId="1" xfId="0" applyNumberFormat="1" applyFill="1" applyBorder="1" applyProtection="1"/>
    <xf numFmtId="164" fontId="0" fillId="3" borderId="1" xfId="0" applyNumberFormat="1" applyFill="1" applyBorder="1" applyProtection="1"/>
    <xf numFmtId="2" fontId="0" fillId="3" borderId="1" xfId="0" applyNumberFormat="1" applyFill="1" applyBorder="1" applyProtection="1"/>
    <xf numFmtId="165" fontId="0" fillId="3" borderId="1" xfId="0" applyNumberFormat="1" applyFill="1" applyBorder="1" applyProtection="1"/>
    <xf numFmtId="4" fontId="7" fillId="3" borderId="1" xfId="0" applyNumberFormat="1" applyFont="1" applyFill="1" applyBorder="1" applyProtection="1"/>
    <xf numFmtId="4" fontId="0" fillId="3" borderId="2" xfId="0" applyNumberFormat="1" applyFill="1" applyBorder="1" applyProtection="1"/>
    <xf numFmtId="164" fontId="0" fillId="3" borderId="2" xfId="0" applyNumberFormat="1" applyFill="1" applyBorder="1" applyProtection="1"/>
    <xf numFmtId="2" fontId="0" fillId="3" borderId="2" xfId="0" applyNumberFormat="1" applyFill="1" applyBorder="1" applyProtection="1"/>
    <xf numFmtId="165" fontId="0" fillId="3" borderId="2" xfId="0" applyNumberFormat="1" applyFill="1" applyBorder="1" applyProtection="1"/>
    <xf numFmtId="4" fontId="7" fillId="3" borderId="2" xfId="0" applyNumberFormat="1" applyFont="1" applyFill="1" applyBorder="1" applyProtection="1"/>
    <xf numFmtId="2" fontId="7" fillId="8" borderId="4" xfId="0" applyNumberFormat="1" applyFont="1" applyFill="1" applyBorder="1" applyProtection="1"/>
    <xf numFmtId="4" fontId="7" fillId="8" borderId="4" xfId="0" applyNumberFormat="1" applyFont="1" applyFill="1" applyBorder="1" applyProtection="1"/>
    <xf numFmtId="166" fontId="7" fillId="8" borderId="4" xfId="0" applyNumberFormat="1" applyFont="1" applyFill="1" applyBorder="1" applyProtection="1"/>
    <xf numFmtId="4" fontId="7" fillId="8" borderId="5" xfId="0" applyNumberFormat="1" applyFont="1" applyFill="1" applyBorder="1" applyProtection="1"/>
    <xf numFmtId="0" fontId="0" fillId="3" borderId="1" xfId="0" applyFill="1" applyBorder="1" applyProtection="1"/>
    <xf numFmtId="0" fontId="0" fillId="3" borderId="2" xfId="0" applyFill="1" applyBorder="1" applyProtection="1"/>
    <xf numFmtId="0" fontId="0" fillId="0" borderId="0" xfId="0" applyProtection="1"/>
    <xf numFmtId="0" fontId="16" fillId="2" borderId="1" xfId="0" applyFont="1" applyFill="1" applyBorder="1" applyAlignment="1" applyProtection="1">
      <alignment horizontal="center" vertical="center" wrapText="1"/>
    </xf>
    <xf numFmtId="0" fontId="5" fillId="0" borderId="1" xfId="0" applyFont="1" applyBorder="1" applyProtection="1"/>
    <xf numFmtId="2" fontId="5" fillId="0" borderId="1" xfId="0" applyNumberFormat="1" applyFont="1" applyBorder="1" applyAlignment="1" applyProtection="1">
      <alignment horizontal="center"/>
    </xf>
    <xf numFmtId="0" fontId="7" fillId="0" borderId="0" xfId="0" applyFont="1" applyProtection="1"/>
    <xf numFmtId="0" fontId="15" fillId="4" borderId="1" xfId="0" applyFont="1" applyFill="1" applyBorder="1" applyAlignment="1" applyProtection="1">
      <alignment horizontal="center" vertical="center" wrapText="1"/>
    </xf>
    <xf numFmtId="0" fontId="0" fillId="7" borderId="0" xfId="0" applyFill="1" applyProtection="1"/>
    <xf numFmtId="0" fontId="0" fillId="8" borderId="1" xfId="0" applyFill="1" applyBorder="1" applyProtection="1"/>
    <xf numFmtId="0" fontId="0" fillId="8" borderId="2" xfId="0" applyFill="1" applyBorder="1" applyProtection="1"/>
    <xf numFmtId="0" fontId="7" fillId="8" borderId="3" xfId="0" applyFont="1" applyFill="1" applyBorder="1" applyProtection="1"/>
    <xf numFmtId="0" fontId="0" fillId="8" borderId="4" xfId="0" applyFill="1" applyBorder="1" applyProtection="1"/>
    <xf numFmtId="0" fontId="3" fillId="0" borderId="0" xfId="0" applyFont="1" applyProtection="1"/>
    <xf numFmtId="164" fontId="0" fillId="3" borderId="1" xfId="0" applyNumberFormat="1" applyFill="1" applyBorder="1" applyProtection="1"/>
    <xf numFmtId="0" fontId="13" fillId="2" borderId="0" xfId="0" applyFont="1" applyFill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center"/>
      <protection locked="0"/>
    </xf>
    <xf numFmtId="0" fontId="2" fillId="0" borderId="0" xfId="0" applyFont="1" applyProtection="1">
      <protection locked="0"/>
    </xf>
    <xf numFmtId="0" fontId="14" fillId="2" borderId="0" xfId="0" applyFont="1" applyFill="1" applyAlignment="1" applyProtection="1">
      <alignment horizontal="left" vertical="center" indent="1"/>
      <protection locked="0"/>
    </xf>
    <xf numFmtId="0" fontId="3" fillId="0" borderId="0" xfId="0" applyFont="1" applyProtection="1">
      <protection locked="0"/>
    </xf>
    <xf numFmtId="14" fontId="4" fillId="5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vertical="center" wrapText="1"/>
      <protection locked="0"/>
    </xf>
    <xf numFmtId="0" fontId="4" fillId="5" borderId="1" xfId="0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 applyProtection="1">
      <alignment horizontal="center" vertical="center"/>
      <protection locked="0"/>
    </xf>
    <xf numFmtId="1" fontId="4" fillId="5" borderId="1" xfId="0" applyNumberFormat="1" applyFont="1" applyFill="1" applyBorder="1" applyAlignment="1" applyProtection="1">
      <alignment horizontal="center" vertical="center"/>
      <protection locked="0"/>
    </xf>
    <xf numFmtId="164" fontId="4" fillId="5" borderId="1" xfId="0" applyNumberFormat="1" applyFont="1" applyFill="1" applyBorder="1" applyAlignment="1" applyProtection="1">
      <alignment horizontal="center" vertical="center"/>
      <protection locked="0"/>
    </xf>
    <xf numFmtId="2" fontId="4" fillId="6" borderId="1" xfId="0" applyNumberFormat="1" applyFont="1" applyFill="1" applyBorder="1" applyAlignment="1" applyProtection="1">
      <alignment horizontal="center" vertical="center"/>
      <protection locked="0"/>
    </xf>
    <xf numFmtId="4" fontId="3" fillId="3" borderId="1" xfId="0" applyNumberFormat="1" applyFont="1" applyFill="1" applyBorder="1" applyAlignment="1" applyProtection="1">
      <alignment horizontal="center" vertical="center"/>
    </xf>
    <xf numFmtId="0" fontId="6" fillId="0" borderId="7" xfId="0" applyFont="1" applyBorder="1" applyAlignment="1" applyProtection="1">
      <alignment wrapText="1"/>
      <protection locked="0"/>
    </xf>
    <xf numFmtId="0" fontId="0" fillId="3" borderId="8" xfId="0" applyFill="1" applyBorder="1" applyProtection="1"/>
    <xf numFmtId="0" fontId="0" fillId="3" borderId="8" xfId="0" applyFill="1" applyBorder="1" applyProtection="1">
      <protection locked="0"/>
    </xf>
    <xf numFmtId="164" fontId="0" fillId="3" borderId="8" xfId="0" applyNumberFormat="1" applyFill="1" applyBorder="1" applyProtection="1"/>
    <xf numFmtId="164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/>
    <xf numFmtId="2" fontId="0" fillId="3" borderId="8" xfId="0" applyNumberFormat="1" applyFill="1" applyBorder="1" applyProtection="1">
      <protection locked="0"/>
    </xf>
    <xf numFmtId="0" fontId="0" fillId="3" borderId="1" xfId="0" applyFill="1" applyBorder="1" applyProtection="1"/>
    <xf numFmtId="0" fontId="0" fillId="3" borderId="1" xfId="0" applyFill="1" applyBorder="1" applyProtection="1">
      <protection locked="0"/>
    </xf>
    <xf numFmtId="164" fontId="0" fillId="3" borderId="1" xfId="0" applyNumberFormat="1" applyFill="1" applyBorder="1" applyProtection="1"/>
    <xf numFmtId="164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/>
    <xf numFmtId="2" fontId="0" fillId="3" borderId="1" xfId="0" applyNumberFormat="1" applyFill="1" applyBorder="1" applyProtection="1">
      <protection locked="0"/>
    </xf>
    <xf numFmtId="0" fontId="6" fillId="0" borderId="7" xfId="0" applyFont="1" applyBorder="1" applyAlignment="1" applyProtection="1">
      <alignment vertical="center" wrapText="1"/>
      <protection locked="0"/>
    </xf>
    <xf numFmtId="2" fontId="7" fillId="3" borderId="8" xfId="0" applyNumberFormat="1" applyFont="1" applyFill="1" applyBorder="1" applyProtection="1"/>
    <xf numFmtId="0" fontId="6" fillId="3" borderId="8" xfId="0" applyFont="1" applyFill="1" applyBorder="1" applyAlignment="1" applyProtection="1">
      <alignment horizontal="center" vertical="center" wrapText="1"/>
    </xf>
    <xf numFmtId="0" fontId="6" fillId="7" borderId="8" xfId="0" applyFont="1" applyFill="1" applyBorder="1" applyAlignment="1" applyProtection="1">
      <alignment horizontal="center" vertical="center" wrapText="1"/>
    </xf>
    <xf numFmtId="0" fontId="3" fillId="0" borderId="7" xfId="0" applyFont="1" applyBorder="1" applyAlignment="1" applyProtection="1">
      <alignment vertical="center" wrapText="1"/>
      <protection locked="0"/>
    </xf>
    <xf numFmtId="0" fontId="8" fillId="0" borderId="7" xfId="0" applyFont="1" applyBorder="1" applyAlignment="1" applyProtection="1">
      <alignment horizontal="center" vertical="center" wrapText="1"/>
      <protection locked="0"/>
    </xf>
    <xf numFmtId="0" fontId="3" fillId="0" borderId="7" xfId="0" applyFont="1" applyBorder="1" applyAlignment="1" applyProtection="1">
      <alignment horizontal="center" vertical="center" wrapText="1"/>
      <protection locked="0"/>
    </xf>
    <xf numFmtId="4" fontId="7" fillId="3" borderId="8" xfId="0" applyNumberFormat="1" applyFont="1" applyFill="1" applyBorder="1" applyProtection="1"/>
    <xf numFmtId="4" fontId="9" fillId="8" borderId="8" xfId="0" applyNumberFormat="1" applyFont="1" applyFill="1" applyBorder="1" applyProtection="1"/>
    <xf numFmtId="0" fontId="10" fillId="3" borderId="8" xfId="0" applyFont="1" applyFill="1" applyBorder="1" applyAlignment="1" applyProtection="1">
      <alignment vertical="center" wrapText="1"/>
    </xf>
    <xf numFmtId="0" fontId="0" fillId="5" borderId="1" xfId="0" applyFill="1" applyBorder="1" applyAlignment="1" applyProtection="1">
      <alignment vertical="top" wrapText="1"/>
      <protection locked="0"/>
    </xf>
    <xf numFmtId="0" fontId="13" fillId="2" borderId="0" xfId="0" applyFont="1" applyFill="1" applyAlignment="1" applyProtection="1">
      <alignment horizontal="center" vertical="center" wrapText="1"/>
    </xf>
    <xf numFmtId="0" fontId="1" fillId="0" borderId="0" xfId="0" applyFont="1" applyAlignment="1" applyProtection="1">
      <alignment horizontal="center" wrapText="1"/>
    </xf>
    <xf numFmtId="0" fontId="2" fillId="0" borderId="0" xfId="0" applyFont="1" applyProtection="1"/>
    <xf numFmtId="0" fontId="14" fillId="2" borderId="0" xfId="0" applyFont="1" applyFill="1" applyAlignment="1" applyProtection="1">
      <alignment horizontal="left" vertical="center" indent="1"/>
    </xf>
    <xf numFmtId="0" fontId="3" fillId="0" borderId="0" xfId="0" applyFont="1" applyProtection="1"/>
    <xf numFmtId="0" fontId="3" fillId="0" borderId="0" xfId="0" applyFont="1" applyAlignment="1" applyProtection="1">
      <alignment vertical="center" wrapText="1"/>
    </xf>
    <xf numFmtId="0" fontId="9" fillId="10" borderId="1" xfId="0" applyFont="1" applyFill="1" applyBorder="1" applyAlignment="1" applyProtection="1">
      <alignment horizontal="center" vertical="center"/>
      <protection locked="0"/>
    </xf>
    <xf numFmtId="0" fontId="6" fillId="0" borderId="0" xfId="0" applyFont="1" applyAlignment="1" applyProtection="1">
      <alignment vertical="center" wrapText="1"/>
    </xf>
    <xf numFmtId="164" fontId="7" fillId="3" borderId="1" xfId="0" applyNumberFormat="1" applyFont="1" applyFill="1" applyBorder="1" applyAlignment="1" applyProtection="1">
      <alignment horizontal="center"/>
    </xf>
    <xf numFmtId="2" fontId="7" fillId="3" borderId="1" xfId="0" applyNumberFormat="1" applyFont="1" applyFill="1" applyBorder="1" applyAlignment="1" applyProtection="1">
      <alignment horizontal="center"/>
    </xf>
    <xf numFmtId="0" fontId="5" fillId="3" borderId="1" xfId="0" applyFont="1" applyFill="1" applyBorder="1" applyAlignment="1" applyProtection="1">
      <alignment horizontal="center" vertical="center"/>
    </xf>
    <xf numFmtId="0" fontId="11" fillId="0" borderId="0" xfId="0" applyFont="1" applyProtection="1"/>
    <xf numFmtId="164" fontId="4" fillId="5" borderId="1" xfId="0" applyNumberFormat="1" applyFont="1" applyFill="1" applyBorder="1" applyAlignment="1" applyProtection="1">
      <alignment horizontal="center" vertical="center"/>
    </xf>
    <xf numFmtId="2" fontId="4" fillId="6" borderId="1" xfId="0" applyNumberFormat="1" applyFont="1" applyFill="1" applyBorder="1" applyAlignment="1" applyProtection="1">
      <alignment horizontal="center" vertical="center"/>
    </xf>
    <xf numFmtId="2" fontId="7" fillId="3" borderId="1" xfId="0" applyNumberFormat="1" applyFont="1" applyFill="1" applyBorder="1" applyProtection="1"/>
    <xf numFmtId="0" fontId="6" fillId="3" borderId="1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7" borderId="3" xfId="0" applyFont="1" applyFill="1" applyBorder="1" applyAlignment="1" applyProtection="1">
      <alignment horizontal="center" vertical="center" wrapText="1"/>
    </xf>
    <xf numFmtId="0" fontId="6" fillId="7" borderId="4" xfId="0" applyFont="1" applyFill="1" applyBorder="1" applyAlignment="1" applyProtection="1">
      <alignment horizontal="center" vertical="center" wrapText="1"/>
    </xf>
    <xf numFmtId="0" fontId="6" fillId="7" borderId="5" xfId="0" applyFont="1" applyFill="1" applyBorder="1" applyAlignment="1" applyProtection="1">
      <alignment horizontal="center" vertical="center" wrapText="1"/>
    </xf>
    <xf numFmtId="0" fontId="3" fillId="0" borderId="7" xfId="0" applyFont="1" applyBorder="1" applyAlignment="1" applyProtection="1">
      <alignment horizontal="center" vertical="center" wrapText="1"/>
    </xf>
    <xf numFmtId="0" fontId="8" fillId="0" borderId="7" xfId="0" applyFont="1" applyBorder="1" applyAlignment="1" applyProtection="1">
      <alignment horizontal="center" vertical="center" wrapText="1"/>
    </xf>
    <xf numFmtId="0" fontId="3" fillId="0" borderId="9" xfId="0" applyFont="1" applyBorder="1" applyAlignment="1" applyProtection="1">
      <alignment horizontal="center" vertical="center" wrapText="1"/>
    </xf>
    <xf numFmtId="0" fontId="3" fillId="0" borderId="10" xfId="0" applyFont="1" applyBorder="1" applyAlignment="1" applyProtection="1">
      <alignment horizontal="center" vertical="center" wrapText="1"/>
    </xf>
    <xf numFmtId="0" fontId="3" fillId="0" borderId="11" xfId="0" applyFont="1" applyBorder="1" applyAlignment="1" applyProtection="1">
      <alignment horizontal="center" vertical="center" wrapText="1"/>
    </xf>
    <xf numFmtId="0" fontId="13" fillId="2" borderId="0" xfId="0" applyFont="1" applyFill="1" applyAlignment="1" applyProtection="1">
      <alignment horizontal="center" vertical="center"/>
    </xf>
    <xf numFmtId="0" fontId="12" fillId="0" borderId="0" xfId="0" applyFont="1" applyAlignment="1" applyProtection="1">
      <alignment vertical="top" wrapText="1"/>
    </xf>
    <xf numFmtId="0" fontId="10" fillId="0" borderId="0" xfId="0" applyFont="1" applyProtection="1"/>
  </cellXfs>
  <cellStyles count="1">
    <cellStyle name="Normale" xfId="0" builtinId="0"/>
  </cellStyles>
  <dxfs count="4">
    <dxf>
      <font>
        <sz val="11"/>
        <color rgb="FF000000"/>
        <name val="Calibri"/>
        <family val="2"/>
      </font>
      <fill>
        <patternFill>
          <bgColor rgb="FFC6E0B4"/>
        </patternFill>
      </fill>
    </dxf>
    <dxf>
      <font>
        <sz val="11"/>
        <color rgb="FF000000"/>
        <name val="Calibri"/>
        <family val="2"/>
      </font>
      <fill>
        <patternFill>
          <bgColor rgb="FFF8CBAD"/>
        </patternFill>
      </fill>
    </dxf>
    <dxf>
      <font>
        <sz val="11"/>
        <color rgb="FF000000"/>
        <name val="Calibri"/>
        <family val="2"/>
      </font>
      <fill>
        <patternFill>
          <bgColor rgb="FFC6E0B4"/>
        </patternFill>
      </fill>
    </dxf>
    <dxf>
      <font>
        <sz val="11"/>
        <color rgb="FF000000"/>
        <name val="Calibri"/>
        <family val="2"/>
      </font>
      <fill>
        <patternFill>
          <bgColor rgb="FFF8CBAD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6E0B4"/>
      <rgbColor rgb="FF808080"/>
      <rgbColor rgb="FF9999FF"/>
      <rgbColor rgb="FF993366"/>
      <rgbColor rgb="FFFFF2CC"/>
      <rgbColor rgb="FFF2F2F2"/>
      <rgbColor rgb="FF660066"/>
      <rgbColor rgb="FFFF8080"/>
      <rgbColor rgb="FF1F4E78"/>
      <rgbColor rgb="FFD9E1F2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EFDA"/>
      <rgbColor rgb="FFFFE699"/>
      <rgbColor rgb="FF99CCFF"/>
      <rgbColor rgb="FFFF99CC"/>
      <rgbColor rgb="FFCC99FF"/>
      <rgbColor rgb="FFF8CBAD"/>
      <rgbColor rgb="FF3366FF"/>
      <rgbColor rgb="FF33CCCC"/>
      <rgbColor rgb="FF99CC00"/>
      <rgbColor rgb="FFFFCC00"/>
      <rgbColor rgb="FFFF9900"/>
      <rgbColor rgb="FFFF6600"/>
      <rgbColor rgb="FF595959"/>
      <rgbColor rgb="FF999999"/>
      <rgbColor rgb="FF1F3864"/>
      <rgbColor rgb="FF339966"/>
      <rgbColor rgb="FF003300"/>
      <rgbColor rgb="FF333300"/>
      <rgbColor rgb="FF993300"/>
      <rgbColor rgb="FF993366"/>
      <rgbColor rgb="FF2E5395"/>
      <rgbColor rgb="FF37562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66"/>
      <color rgb="FFF8A66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0000"/>
    <pageSetUpPr fitToPage="1"/>
  </sheetPr>
  <dimension ref="A1:M47"/>
  <sheetViews>
    <sheetView showGridLines="0" zoomScaleNormal="100" workbookViewId="0">
      <pane ySplit="4" topLeftCell="A17" activePane="bottomLeft" state="frozen"/>
      <selection pane="bottomLeft" activeCell="B29" sqref="B29"/>
    </sheetView>
  </sheetViews>
  <sheetFormatPr defaultColWidth="8.6640625" defaultRowHeight="12.75" customHeight="1" x14ac:dyDescent="0.3"/>
  <cols>
    <col min="1" max="1" width="14" customWidth="1"/>
    <col min="2" max="2" width="13" customWidth="1"/>
    <col min="3" max="4" width="11" customWidth="1"/>
    <col min="5" max="5" width="13" customWidth="1"/>
    <col min="6" max="10" width="11" customWidth="1"/>
    <col min="11" max="11" width="12" customWidth="1"/>
    <col min="12" max="13" width="13" customWidth="1"/>
  </cols>
  <sheetData>
    <row r="1" spans="1:13" ht="31.5" customHeight="1" x14ac:dyDescent="0.3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</row>
    <row r="2" spans="1:13" ht="15.75" customHeight="1" x14ac:dyDescent="0.3">
      <c r="A2" s="46" t="s">
        <v>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</row>
    <row r="3" spans="1:13" ht="13.5" customHeight="1" x14ac:dyDescent="0.3">
      <c r="A3" s="47" t="s">
        <v>69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</row>
    <row r="4" spans="1:13" ht="14.4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ht="19.5" customHeight="1" x14ac:dyDescent="0.3">
      <c r="A5" s="48" t="s">
        <v>2</v>
      </c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</row>
    <row r="6" spans="1:13" ht="14.4" x14ac:dyDescent="0.3">
      <c r="A6" s="49" t="s">
        <v>3</v>
      </c>
      <c r="B6" s="49"/>
      <c r="C6" s="49" t="s">
        <v>4</v>
      </c>
      <c r="D6" s="49"/>
      <c r="E6" s="49" t="s">
        <v>5</v>
      </c>
      <c r="F6" s="49"/>
      <c r="G6" s="49" t="s">
        <v>6</v>
      </c>
      <c r="H6" s="49"/>
      <c r="I6" s="49" t="s">
        <v>7</v>
      </c>
      <c r="J6" s="49"/>
      <c r="K6" s="49" t="s">
        <v>8</v>
      </c>
      <c r="L6" s="49"/>
      <c r="M6" s="1"/>
    </row>
    <row r="7" spans="1:13" ht="14.4" x14ac:dyDescent="0.3">
      <c r="A7" s="52"/>
      <c r="B7" s="52"/>
      <c r="C7" s="52"/>
      <c r="D7" s="52"/>
      <c r="E7" s="53" t="s">
        <v>9</v>
      </c>
      <c r="F7" s="53"/>
      <c r="G7" s="53" t="s">
        <v>10</v>
      </c>
      <c r="H7" s="53"/>
      <c r="I7" s="52" t="s">
        <v>11</v>
      </c>
      <c r="J7" s="52"/>
      <c r="K7" s="50"/>
      <c r="L7" s="50"/>
      <c r="M7" s="1"/>
    </row>
    <row r="8" spans="1:13" ht="14.4" x14ac:dyDescent="0.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9.5" customHeight="1" x14ac:dyDescent="0.3">
      <c r="A9" s="48" t="s">
        <v>12</v>
      </c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</row>
    <row r="10" spans="1:13" ht="30" customHeight="1" x14ac:dyDescent="0.3">
      <c r="A10" s="51" t="s">
        <v>13</v>
      </c>
      <c r="B10" s="51"/>
      <c r="C10" s="51"/>
      <c r="D10" s="51" t="s">
        <v>14</v>
      </c>
      <c r="E10" s="51"/>
      <c r="F10" s="51"/>
      <c r="G10" s="51" t="s">
        <v>15</v>
      </c>
      <c r="H10" s="51"/>
      <c r="I10" s="51"/>
      <c r="J10" s="51" t="s">
        <v>16</v>
      </c>
      <c r="K10" s="51"/>
      <c r="L10" s="51"/>
      <c r="M10" s="1"/>
    </row>
    <row r="11" spans="1:13" ht="14.4" x14ac:dyDescent="0.3">
      <c r="A11" s="54"/>
      <c r="B11" s="54"/>
      <c r="C11" s="54"/>
      <c r="D11" s="55"/>
      <c r="E11" s="55"/>
      <c r="F11" s="55"/>
      <c r="G11" s="56">
        <v>1.5</v>
      </c>
      <c r="H11" s="56"/>
      <c r="I11" s="56"/>
      <c r="J11" s="57">
        <f>A11*D11*G11</f>
        <v>0</v>
      </c>
      <c r="K11" s="57"/>
      <c r="L11" s="57"/>
      <c r="M11" s="1"/>
    </row>
    <row r="12" spans="1:13" ht="14.4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3" ht="19.5" customHeight="1" x14ac:dyDescent="0.3">
      <c r="A13" s="48" t="s">
        <v>17</v>
      </c>
      <c r="B13" s="48"/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</row>
    <row r="14" spans="1:13" ht="24" customHeight="1" x14ac:dyDescent="0.3">
      <c r="A14" s="58" t="s">
        <v>18</v>
      </c>
      <c r="B14" s="58"/>
      <c r="C14" s="58" t="s">
        <v>19</v>
      </c>
      <c r="D14" s="58"/>
      <c r="E14" s="58" t="s">
        <v>20</v>
      </c>
      <c r="F14" s="58"/>
      <c r="G14" s="1"/>
      <c r="H14" s="1"/>
      <c r="I14" s="1"/>
      <c r="J14" s="1"/>
      <c r="K14" s="1"/>
      <c r="L14" s="1"/>
      <c r="M14" s="1"/>
    </row>
    <row r="15" spans="1:13" ht="14.4" x14ac:dyDescent="0.3">
      <c r="A15" s="59" t="str">
        <f>Parametri_ISMEA_Piemonte!A5</f>
        <v>Candito</v>
      </c>
      <c r="B15" s="60"/>
      <c r="C15" s="61">
        <f>Parametri_ISMEA_Piemonte!B5</f>
        <v>5.9</v>
      </c>
      <c r="D15" s="62"/>
      <c r="E15" s="63">
        <f>Parametri_ISMEA_Piemonte!C5</f>
        <v>1.5</v>
      </c>
      <c r="F15" s="64"/>
      <c r="G15" s="1"/>
      <c r="H15" s="1"/>
      <c r="I15" s="1"/>
      <c r="J15" s="1"/>
      <c r="K15" s="1"/>
      <c r="L15" s="1"/>
      <c r="M15" s="1"/>
    </row>
    <row r="16" spans="1:13" ht="14.4" x14ac:dyDescent="0.3">
      <c r="A16" s="65" t="str">
        <f>Parametri_ISMEA_Piemonte!A6</f>
        <v>Sciroppo</v>
      </c>
      <c r="B16" s="66"/>
      <c r="C16" s="67">
        <f>Parametri_ISMEA_Piemonte!B6</f>
        <v>8.8000000000000007</v>
      </c>
      <c r="D16" s="68"/>
      <c r="E16" s="69">
        <f>Parametri_ISMEA_Piemonte!C6</f>
        <v>1.24</v>
      </c>
      <c r="F16" s="70"/>
      <c r="G16" s="1"/>
      <c r="H16" s="1"/>
      <c r="I16" s="1"/>
      <c r="J16" s="1"/>
      <c r="K16" s="1"/>
      <c r="L16" s="1"/>
      <c r="M16" s="1"/>
    </row>
    <row r="17" spans="1:13" ht="14.4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 ht="19.5" customHeight="1" x14ac:dyDescent="0.3">
      <c r="A18" s="48" t="s">
        <v>21</v>
      </c>
      <c r="B18" s="48"/>
      <c r="C18" s="48"/>
      <c r="D18" s="48"/>
      <c r="E18" s="48"/>
      <c r="F18" s="48"/>
      <c r="G18" s="48"/>
      <c r="H18" s="48"/>
      <c r="I18" s="48"/>
      <c r="J18" s="48"/>
      <c r="K18" s="48"/>
      <c r="L18" s="48"/>
      <c r="M18" s="48"/>
    </row>
    <row r="19" spans="1:13" ht="49.5" customHeight="1" x14ac:dyDescent="0.3">
      <c r="A19" s="2" t="s">
        <v>22</v>
      </c>
      <c r="B19" s="2" t="s">
        <v>23</v>
      </c>
      <c r="C19" s="2" t="s">
        <v>18</v>
      </c>
      <c r="D19" s="2" t="s">
        <v>24</v>
      </c>
      <c r="E19" s="2" t="s">
        <v>25</v>
      </c>
      <c r="F19" s="2" t="s">
        <v>19</v>
      </c>
      <c r="G19" s="2" t="s">
        <v>26</v>
      </c>
      <c r="H19" s="2" t="s">
        <v>27</v>
      </c>
      <c r="I19" s="2" t="s">
        <v>28</v>
      </c>
      <c r="J19" s="2" t="s">
        <v>29</v>
      </c>
      <c r="K19" s="2" t="s">
        <v>30</v>
      </c>
      <c r="L19" s="2" t="s">
        <v>31</v>
      </c>
      <c r="M19" s="2" t="s">
        <v>32</v>
      </c>
    </row>
    <row r="20" spans="1:13" ht="14.4" x14ac:dyDescent="0.3">
      <c r="A20" s="3"/>
      <c r="B20" s="4"/>
      <c r="C20" s="5" t="s">
        <v>33</v>
      </c>
      <c r="D20" s="6"/>
      <c r="E20" s="16" t="str">
        <f t="shared" ref="E20:E33" si="0">IF(B20="","",B20*D20)</f>
        <v/>
      </c>
      <c r="F20" s="17">
        <f t="shared" ref="F20:F33" si="1">IF(C20="","",INDEX($C$15:$C$16,MATCH(C20,$A$15:$A$16,0)))</f>
        <v>8.8000000000000007</v>
      </c>
      <c r="G20" s="18" t="str">
        <f t="shared" ref="G20:G33" si="2">IF(OR(B20="",F20=""),"",B20/F20)</f>
        <v/>
      </c>
      <c r="H20" s="7"/>
      <c r="I20" s="7"/>
      <c r="J20" s="18" t="str">
        <f t="shared" ref="J20:J33" si="3">IF(G20="","",G20*$I$34)</f>
        <v/>
      </c>
      <c r="K20" s="18" t="str">
        <f t="shared" ref="K20:K33" si="4">IF(J20="","",J20*F20)</f>
        <v/>
      </c>
      <c r="L20" s="19">
        <f t="shared" ref="L20:L33" si="5">IF(C20="","",MIN(D20,INDEX($E$15:$E$16,MATCH(C20,$A$15:$A$16,0))))</f>
        <v>1.24</v>
      </c>
      <c r="M20" s="20" t="str">
        <f t="shared" ref="M20:M33" si="6">IF(K20="","",K20*L20)</f>
        <v/>
      </c>
    </row>
    <row r="21" spans="1:13" ht="14.4" x14ac:dyDescent="0.3">
      <c r="A21" s="3"/>
      <c r="B21" s="4"/>
      <c r="C21" s="5" t="s">
        <v>34</v>
      </c>
      <c r="D21" s="6"/>
      <c r="E21" s="16" t="str">
        <f t="shared" si="0"/>
        <v/>
      </c>
      <c r="F21" s="17">
        <f t="shared" si="1"/>
        <v>5.9</v>
      </c>
      <c r="G21" s="18" t="str">
        <f t="shared" si="2"/>
        <v/>
      </c>
      <c r="H21" s="7"/>
      <c r="I21" s="7"/>
      <c r="J21" s="18" t="str">
        <f t="shared" si="3"/>
        <v/>
      </c>
      <c r="K21" s="18" t="str">
        <f t="shared" si="4"/>
        <v/>
      </c>
      <c r="L21" s="19">
        <f t="shared" si="5"/>
        <v>1.5</v>
      </c>
      <c r="M21" s="20" t="str">
        <f t="shared" si="6"/>
        <v/>
      </c>
    </row>
    <row r="22" spans="1:13" ht="14.4" x14ac:dyDescent="0.3">
      <c r="A22" s="3"/>
      <c r="B22" s="4"/>
      <c r="C22" s="5"/>
      <c r="D22" s="6"/>
      <c r="E22" s="16" t="str">
        <f t="shared" si="0"/>
        <v/>
      </c>
      <c r="F22" s="17" t="str">
        <f t="shared" si="1"/>
        <v/>
      </c>
      <c r="G22" s="18" t="str">
        <f t="shared" si="2"/>
        <v/>
      </c>
      <c r="H22" s="7"/>
      <c r="I22" s="7"/>
      <c r="J22" s="18" t="str">
        <f t="shared" si="3"/>
        <v/>
      </c>
      <c r="K22" s="18" t="str">
        <f t="shared" si="4"/>
        <v/>
      </c>
      <c r="L22" s="19" t="str">
        <f t="shared" si="5"/>
        <v/>
      </c>
      <c r="M22" s="20" t="str">
        <f t="shared" si="6"/>
        <v/>
      </c>
    </row>
    <row r="23" spans="1:13" ht="14.4" x14ac:dyDescent="0.3">
      <c r="A23" s="3"/>
      <c r="B23" s="4"/>
      <c r="C23" s="5"/>
      <c r="D23" s="6"/>
      <c r="E23" s="16" t="str">
        <f t="shared" si="0"/>
        <v/>
      </c>
      <c r="F23" s="17" t="str">
        <f t="shared" si="1"/>
        <v/>
      </c>
      <c r="G23" s="18" t="str">
        <f t="shared" si="2"/>
        <v/>
      </c>
      <c r="H23" s="7"/>
      <c r="I23" s="7"/>
      <c r="J23" s="18" t="str">
        <f t="shared" si="3"/>
        <v/>
      </c>
      <c r="K23" s="18" t="str">
        <f t="shared" si="4"/>
        <v/>
      </c>
      <c r="L23" s="19" t="str">
        <f t="shared" si="5"/>
        <v/>
      </c>
      <c r="M23" s="20" t="str">
        <f t="shared" si="6"/>
        <v/>
      </c>
    </row>
    <row r="24" spans="1:13" ht="14.4" x14ac:dyDescent="0.3">
      <c r="A24" s="3"/>
      <c r="B24" s="4"/>
      <c r="C24" s="5"/>
      <c r="D24" s="6"/>
      <c r="E24" s="16" t="str">
        <f t="shared" si="0"/>
        <v/>
      </c>
      <c r="F24" s="17" t="str">
        <f t="shared" si="1"/>
        <v/>
      </c>
      <c r="G24" s="18" t="str">
        <f t="shared" si="2"/>
        <v/>
      </c>
      <c r="H24" s="7"/>
      <c r="I24" s="7"/>
      <c r="J24" s="18" t="str">
        <f t="shared" si="3"/>
        <v/>
      </c>
      <c r="K24" s="18" t="str">
        <f t="shared" si="4"/>
        <v/>
      </c>
      <c r="L24" s="19" t="str">
        <f t="shared" si="5"/>
        <v/>
      </c>
      <c r="M24" s="20" t="str">
        <f t="shared" si="6"/>
        <v/>
      </c>
    </row>
    <row r="25" spans="1:13" ht="14.4" x14ac:dyDescent="0.3">
      <c r="A25" s="3"/>
      <c r="B25" s="4"/>
      <c r="C25" s="5"/>
      <c r="D25" s="6"/>
      <c r="E25" s="16" t="str">
        <f t="shared" si="0"/>
        <v/>
      </c>
      <c r="F25" s="17" t="str">
        <f t="shared" si="1"/>
        <v/>
      </c>
      <c r="G25" s="18" t="str">
        <f t="shared" si="2"/>
        <v/>
      </c>
      <c r="H25" s="7"/>
      <c r="I25" s="7"/>
      <c r="J25" s="18" t="str">
        <f t="shared" si="3"/>
        <v/>
      </c>
      <c r="K25" s="18" t="str">
        <f t="shared" si="4"/>
        <v/>
      </c>
      <c r="L25" s="19" t="str">
        <f t="shared" si="5"/>
        <v/>
      </c>
      <c r="M25" s="20" t="str">
        <f t="shared" si="6"/>
        <v/>
      </c>
    </row>
    <row r="26" spans="1:13" ht="14.4" x14ac:dyDescent="0.3">
      <c r="A26" s="3"/>
      <c r="B26" s="4"/>
      <c r="C26" s="5"/>
      <c r="D26" s="6"/>
      <c r="E26" s="16" t="str">
        <f t="shared" si="0"/>
        <v/>
      </c>
      <c r="F26" s="17" t="str">
        <f t="shared" si="1"/>
        <v/>
      </c>
      <c r="G26" s="18" t="str">
        <f t="shared" si="2"/>
        <v/>
      </c>
      <c r="H26" s="7"/>
      <c r="I26" s="7"/>
      <c r="J26" s="18" t="str">
        <f t="shared" si="3"/>
        <v/>
      </c>
      <c r="K26" s="18" t="str">
        <f t="shared" si="4"/>
        <v/>
      </c>
      <c r="L26" s="19" t="str">
        <f t="shared" si="5"/>
        <v/>
      </c>
      <c r="M26" s="20" t="str">
        <f t="shared" si="6"/>
        <v/>
      </c>
    </row>
    <row r="27" spans="1:13" ht="14.4" x14ac:dyDescent="0.3">
      <c r="A27" s="3"/>
      <c r="B27" s="4"/>
      <c r="C27" s="5"/>
      <c r="D27" s="6"/>
      <c r="E27" s="16" t="str">
        <f t="shared" si="0"/>
        <v/>
      </c>
      <c r="F27" s="17" t="str">
        <f t="shared" si="1"/>
        <v/>
      </c>
      <c r="G27" s="18" t="str">
        <f t="shared" si="2"/>
        <v/>
      </c>
      <c r="H27" s="7"/>
      <c r="I27" s="7"/>
      <c r="J27" s="18" t="str">
        <f t="shared" si="3"/>
        <v/>
      </c>
      <c r="K27" s="18" t="str">
        <f t="shared" si="4"/>
        <v/>
      </c>
      <c r="L27" s="19" t="str">
        <f t="shared" si="5"/>
        <v/>
      </c>
      <c r="M27" s="20" t="str">
        <f t="shared" si="6"/>
        <v/>
      </c>
    </row>
    <row r="28" spans="1:13" ht="14.4" x14ac:dyDescent="0.3">
      <c r="A28" s="3"/>
      <c r="B28" s="4"/>
      <c r="C28" s="5"/>
      <c r="D28" s="6"/>
      <c r="E28" s="16" t="str">
        <f t="shared" si="0"/>
        <v/>
      </c>
      <c r="F28" s="17" t="str">
        <f t="shared" si="1"/>
        <v/>
      </c>
      <c r="G28" s="18" t="str">
        <f t="shared" si="2"/>
        <v/>
      </c>
      <c r="H28" s="7"/>
      <c r="I28" s="7"/>
      <c r="J28" s="18" t="str">
        <f t="shared" si="3"/>
        <v/>
      </c>
      <c r="K28" s="18" t="str">
        <f t="shared" si="4"/>
        <v/>
      </c>
      <c r="L28" s="19" t="str">
        <f t="shared" si="5"/>
        <v/>
      </c>
      <c r="M28" s="20" t="str">
        <f t="shared" si="6"/>
        <v/>
      </c>
    </row>
    <row r="29" spans="1:13" ht="14.4" x14ac:dyDescent="0.3">
      <c r="A29" s="3"/>
      <c r="B29" s="4"/>
      <c r="C29" s="5"/>
      <c r="D29" s="6"/>
      <c r="E29" s="16" t="str">
        <f t="shared" si="0"/>
        <v/>
      </c>
      <c r="F29" s="17" t="str">
        <f t="shared" si="1"/>
        <v/>
      </c>
      <c r="G29" s="18" t="str">
        <f t="shared" si="2"/>
        <v/>
      </c>
      <c r="H29" s="7"/>
      <c r="I29" s="7"/>
      <c r="J29" s="18" t="str">
        <f t="shared" si="3"/>
        <v/>
      </c>
      <c r="K29" s="18" t="str">
        <f t="shared" si="4"/>
        <v/>
      </c>
      <c r="L29" s="19" t="str">
        <f t="shared" si="5"/>
        <v/>
      </c>
      <c r="M29" s="20" t="str">
        <f t="shared" si="6"/>
        <v/>
      </c>
    </row>
    <row r="30" spans="1:13" ht="14.4" x14ac:dyDescent="0.3">
      <c r="A30" s="3"/>
      <c r="B30" s="4"/>
      <c r="C30" s="5"/>
      <c r="D30" s="6"/>
      <c r="E30" s="16" t="str">
        <f t="shared" si="0"/>
        <v/>
      </c>
      <c r="F30" s="17" t="str">
        <f t="shared" si="1"/>
        <v/>
      </c>
      <c r="G30" s="18" t="str">
        <f t="shared" si="2"/>
        <v/>
      </c>
      <c r="H30" s="7"/>
      <c r="I30" s="7"/>
      <c r="J30" s="18" t="str">
        <f t="shared" si="3"/>
        <v/>
      </c>
      <c r="K30" s="18" t="str">
        <f t="shared" si="4"/>
        <v/>
      </c>
      <c r="L30" s="19" t="str">
        <f t="shared" si="5"/>
        <v/>
      </c>
      <c r="M30" s="20" t="str">
        <f t="shared" si="6"/>
        <v/>
      </c>
    </row>
    <row r="31" spans="1:13" ht="14.4" x14ac:dyDescent="0.3">
      <c r="A31" s="3"/>
      <c r="B31" s="4"/>
      <c r="C31" s="5"/>
      <c r="D31" s="6"/>
      <c r="E31" s="16" t="str">
        <f t="shared" si="0"/>
        <v/>
      </c>
      <c r="F31" s="17" t="str">
        <f t="shared" si="1"/>
        <v/>
      </c>
      <c r="G31" s="18" t="str">
        <f t="shared" si="2"/>
        <v/>
      </c>
      <c r="H31" s="7"/>
      <c r="I31" s="7"/>
      <c r="J31" s="18" t="str">
        <f t="shared" si="3"/>
        <v/>
      </c>
      <c r="K31" s="18" t="str">
        <f t="shared" si="4"/>
        <v/>
      </c>
      <c r="L31" s="19" t="str">
        <f t="shared" si="5"/>
        <v/>
      </c>
      <c r="M31" s="20" t="str">
        <f t="shared" si="6"/>
        <v/>
      </c>
    </row>
    <row r="32" spans="1:13" ht="14.4" x14ac:dyDescent="0.3">
      <c r="A32" s="3"/>
      <c r="B32" s="4"/>
      <c r="C32" s="5"/>
      <c r="D32" s="6"/>
      <c r="E32" s="16" t="str">
        <f t="shared" si="0"/>
        <v/>
      </c>
      <c r="F32" s="17" t="str">
        <f t="shared" si="1"/>
        <v/>
      </c>
      <c r="G32" s="18" t="str">
        <f t="shared" si="2"/>
        <v/>
      </c>
      <c r="H32" s="7"/>
      <c r="I32" s="7"/>
      <c r="J32" s="18" t="str">
        <f t="shared" si="3"/>
        <v/>
      </c>
      <c r="K32" s="18" t="str">
        <f t="shared" si="4"/>
        <v/>
      </c>
      <c r="L32" s="19" t="str">
        <f t="shared" si="5"/>
        <v/>
      </c>
      <c r="M32" s="20" t="str">
        <f t="shared" si="6"/>
        <v/>
      </c>
    </row>
    <row r="33" spans="1:13" ht="15" thickBot="1" x14ac:dyDescent="0.35">
      <c r="A33" s="8"/>
      <c r="B33" s="9"/>
      <c r="C33" s="10"/>
      <c r="D33" s="11"/>
      <c r="E33" s="21" t="str">
        <f t="shared" si="0"/>
        <v/>
      </c>
      <c r="F33" s="22" t="str">
        <f t="shared" si="1"/>
        <v/>
      </c>
      <c r="G33" s="23" t="str">
        <f t="shared" si="2"/>
        <v/>
      </c>
      <c r="H33" s="12"/>
      <c r="I33" s="12"/>
      <c r="J33" s="23" t="str">
        <f t="shared" si="3"/>
        <v/>
      </c>
      <c r="K33" s="23" t="str">
        <f t="shared" si="4"/>
        <v/>
      </c>
      <c r="L33" s="24" t="str">
        <f t="shared" si="5"/>
        <v/>
      </c>
      <c r="M33" s="25" t="str">
        <f t="shared" si="6"/>
        <v/>
      </c>
    </row>
    <row r="34" spans="1:13" ht="18" customHeight="1" thickBot="1" x14ac:dyDescent="0.35">
      <c r="A34" s="13" t="s">
        <v>35</v>
      </c>
      <c r="B34" s="26">
        <f>SUM(B20:B33)</f>
        <v>0</v>
      </c>
      <c r="C34" s="14"/>
      <c r="D34" s="14"/>
      <c r="E34" s="27">
        <f>SUM(E20:E33)</f>
        <v>0</v>
      </c>
      <c r="F34" s="14"/>
      <c r="G34" s="26">
        <f>SUM(G20:G33)</f>
        <v>0</v>
      </c>
      <c r="H34" s="26">
        <f>A11</f>
        <v>0</v>
      </c>
      <c r="I34" s="28">
        <f>IF(G34&gt;H34,H34/G34,1)</f>
        <v>1</v>
      </c>
      <c r="J34" s="26">
        <f>SUM(J20:J33)</f>
        <v>0</v>
      </c>
      <c r="K34" s="27">
        <f>SUM(K20:K33)</f>
        <v>0</v>
      </c>
      <c r="L34" s="14"/>
      <c r="M34" s="29">
        <f>SUM(M20:M33)</f>
        <v>0</v>
      </c>
    </row>
    <row r="35" spans="1:13" ht="14.4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9.5" customHeight="1" x14ac:dyDescent="0.3">
      <c r="A36" s="48" t="s">
        <v>36</v>
      </c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</row>
    <row r="37" spans="1:13" ht="25.5" customHeight="1" x14ac:dyDescent="0.3">
      <c r="A37" s="71" t="s">
        <v>37</v>
      </c>
      <c r="B37" s="71"/>
      <c r="C37" s="71"/>
      <c r="D37" s="71" t="s">
        <v>27</v>
      </c>
      <c r="E37" s="71"/>
      <c r="F37" s="71"/>
      <c r="G37" s="71" t="s">
        <v>38</v>
      </c>
      <c r="H37" s="71"/>
      <c r="I37" s="71" t="s">
        <v>39</v>
      </c>
      <c r="J37" s="71"/>
      <c r="K37" s="71"/>
      <c r="L37" s="71"/>
      <c r="M37" s="71"/>
    </row>
    <row r="38" spans="1:13" ht="30" customHeight="1" x14ac:dyDescent="0.3">
      <c r="A38" s="72">
        <f>G34</f>
        <v>0</v>
      </c>
      <c r="B38" s="72"/>
      <c r="C38" s="72"/>
      <c r="D38" s="72">
        <f>H34</f>
        <v>0</v>
      </c>
      <c r="E38" s="72"/>
      <c r="F38" s="72"/>
      <c r="G38" s="73" t="str">
        <f>IF(G34&gt;H34,"Arnie ipotetiche &gt; Arnie ammesse","Arnie ipotetiche &lt;= Arnie ammesse")</f>
        <v>Arnie ipotetiche &lt;= Arnie ammesse</v>
      </c>
      <c r="H38" s="73"/>
      <c r="I38" s="74" t="str">
        <f>IF(G34&gt;H34,"SI' - COEFFICIENTE DI RIDUZIONE APPLICATO (arnie ipotetiche superiori alle ammesse): coefficiente = "&amp;TEXT(I34,"0.0000"),"NO - NESSUNA RIDUZIONE NECESSARIA (arnie ipotetiche inferiori o pari alle ammesse): coefficiente = 1")</f>
        <v>NO - NESSUNA RIDUZIONE NECESSARIA (arnie ipotetiche inferiori o pari alle ammesse): coefficiente = 1</v>
      </c>
      <c r="J38" s="74"/>
      <c r="K38" s="74"/>
      <c r="L38" s="74"/>
      <c r="M38" s="74"/>
    </row>
    <row r="39" spans="1:13" ht="14.4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9.5" customHeight="1" x14ac:dyDescent="0.3">
      <c r="A40" s="48" t="s">
        <v>40</v>
      </c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</row>
    <row r="41" spans="1:13" ht="37.5" customHeight="1" x14ac:dyDescent="0.3">
      <c r="A41" s="75" t="s">
        <v>41</v>
      </c>
      <c r="B41" s="75"/>
      <c r="C41" s="75"/>
      <c r="D41" s="75" t="s">
        <v>42</v>
      </c>
      <c r="E41" s="75"/>
      <c r="F41" s="75"/>
      <c r="G41" s="76" t="s">
        <v>43</v>
      </c>
      <c r="H41" s="76"/>
      <c r="I41" s="76"/>
      <c r="J41" s="77" t="s">
        <v>44</v>
      </c>
      <c r="K41" s="77"/>
      <c r="L41" s="77"/>
      <c r="M41" s="77"/>
    </row>
    <row r="42" spans="1:13" ht="30" customHeight="1" x14ac:dyDescent="0.3">
      <c r="A42" s="78">
        <f>M34</f>
        <v>0</v>
      </c>
      <c r="B42" s="78"/>
      <c r="C42" s="78"/>
      <c r="D42" s="78">
        <f>J11</f>
        <v>0</v>
      </c>
      <c r="E42" s="78"/>
      <c r="F42" s="78"/>
      <c r="G42" s="79">
        <f>MIN(A42,D42)</f>
        <v>0</v>
      </c>
      <c r="H42" s="79"/>
      <c r="I42" s="79"/>
      <c r="J42" s="80" t="str">
        <f>IF(A42&gt;D42,"Importo finanziabile superiore al massimale ammesso: applicato il tetto della Domanda di Aiuto","Importo finanziabile entro il massimale ammesso")</f>
        <v>Importo finanziabile entro il massimale ammesso</v>
      </c>
      <c r="K42" s="80"/>
      <c r="L42" s="80"/>
      <c r="M42" s="80"/>
    </row>
    <row r="43" spans="1:13" ht="14.4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4.4" x14ac:dyDescent="0.3">
      <c r="A44" s="15" t="s">
        <v>45</v>
      </c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9.5" customHeight="1" x14ac:dyDescent="0.3">
      <c r="A45" s="81"/>
      <c r="B45" s="81"/>
      <c r="C45" s="81"/>
      <c r="D45" s="81"/>
      <c r="E45" s="81"/>
      <c r="F45" s="81"/>
      <c r="G45" s="81"/>
      <c r="H45" s="81"/>
      <c r="I45" s="81"/>
      <c r="J45" s="81"/>
      <c r="K45" s="81"/>
      <c r="L45" s="81"/>
      <c r="M45" s="81"/>
    </row>
    <row r="46" spans="1:13" ht="19.5" customHeight="1" x14ac:dyDescent="0.3">
      <c r="A46" s="81"/>
      <c r="B46" s="81"/>
      <c r="C46" s="81"/>
      <c r="D46" s="81"/>
      <c r="E46" s="81"/>
      <c r="F46" s="81"/>
      <c r="G46" s="81"/>
      <c r="H46" s="81"/>
      <c r="I46" s="81"/>
      <c r="J46" s="81"/>
      <c r="K46" s="81"/>
      <c r="L46" s="81"/>
      <c r="M46" s="81"/>
    </row>
    <row r="47" spans="1:13" ht="19.5" customHeight="1" x14ac:dyDescent="0.3">
      <c r="A47" s="81"/>
      <c r="B47" s="81"/>
      <c r="C47" s="81"/>
      <c r="D47" s="81"/>
      <c r="E47" s="81"/>
      <c r="F47" s="81"/>
      <c r="G47" s="81"/>
      <c r="H47" s="81"/>
      <c r="I47" s="81"/>
      <c r="J47" s="81"/>
      <c r="K47" s="81"/>
      <c r="L47" s="81"/>
      <c r="M47" s="81"/>
    </row>
  </sheetData>
  <sheetProtection sheet="1" objects="1" scenarios="1" sort="0" autoFilter="0"/>
  <mergeCells count="55">
    <mergeCell ref="A42:C42"/>
    <mergeCell ref="D42:F42"/>
    <mergeCell ref="G42:I42"/>
    <mergeCell ref="J42:M42"/>
    <mergeCell ref="A45:M47"/>
    <mergeCell ref="A40:M40"/>
    <mergeCell ref="A41:C41"/>
    <mergeCell ref="D41:F41"/>
    <mergeCell ref="G41:I41"/>
    <mergeCell ref="J41:M41"/>
    <mergeCell ref="A37:C37"/>
    <mergeCell ref="D37:F37"/>
    <mergeCell ref="G37:H37"/>
    <mergeCell ref="I37:M37"/>
    <mergeCell ref="A38:C38"/>
    <mergeCell ref="D38:F38"/>
    <mergeCell ref="G38:H38"/>
    <mergeCell ref="I38:M38"/>
    <mergeCell ref="A16:B16"/>
    <mergeCell ref="C16:D16"/>
    <mergeCell ref="E16:F16"/>
    <mergeCell ref="A18:M18"/>
    <mergeCell ref="A36:M36"/>
    <mergeCell ref="A14:B14"/>
    <mergeCell ref="C14:D14"/>
    <mergeCell ref="E14:F14"/>
    <mergeCell ref="A15:B15"/>
    <mergeCell ref="C15:D15"/>
    <mergeCell ref="E15:F15"/>
    <mergeCell ref="A11:C11"/>
    <mergeCell ref="D11:F11"/>
    <mergeCell ref="G11:I11"/>
    <mergeCell ref="J11:L11"/>
    <mergeCell ref="A13:M13"/>
    <mergeCell ref="K7:L7"/>
    <mergeCell ref="A9:M9"/>
    <mergeCell ref="A10:C10"/>
    <mergeCell ref="D10:F10"/>
    <mergeCell ref="G10:I10"/>
    <mergeCell ref="J10:L10"/>
    <mergeCell ref="A7:B7"/>
    <mergeCell ref="C7:D7"/>
    <mergeCell ref="E7:F7"/>
    <mergeCell ref="G7:H7"/>
    <mergeCell ref="I7:J7"/>
    <mergeCell ref="A1:M1"/>
    <mergeCell ref="A2:M2"/>
    <mergeCell ref="A3:M3"/>
    <mergeCell ref="A5:M5"/>
    <mergeCell ref="A6:B6"/>
    <mergeCell ref="C6:D6"/>
    <mergeCell ref="E6:F6"/>
    <mergeCell ref="G6:H6"/>
    <mergeCell ref="I6:J6"/>
    <mergeCell ref="K6:L6"/>
  </mergeCells>
  <conditionalFormatting sqref="I38:M38">
    <cfRule type="expression" dxfId="3" priority="2">
      <formula>$G$34&gt;$H$34</formula>
    </cfRule>
    <cfRule type="expression" dxfId="2" priority="3">
      <formula>$G$34&lt;=$H$34</formula>
    </cfRule>
  </conditionalFormatting>
  <dataValidations count="1">
    <dataValidation type="list" operator="equal" allowBlank="1" sqref="C20:C33" xr:uid="{00000000-0002-0000-0000-000000000000}">
      <formula1>"Candito,Sciroppo"</formula1>
      <formula2>0</formula2>
    </dataValidation>
  </dataValidations>
  <pageMargins left="0.75" right="0.75" top="1" bottom="1" header="0.511811023622047" footer="0.511811023622047"/>
  <pageSetup fitToHeight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375623"/>
    <pageSetUpPr fitToPage="1"/>
  </sheetPr>
  <dimension ref="A1:M47"/>
  <sheetViews>
    <sheetView showGridLines="0" tabSelected="1" zoomScaleNormal="100" workbookViewId="0">
      <pane ySplit="4" topLeftCell="A17" activePane="bottomLeft" state="frozen"/>
      <selection pane="bottomLeft" activeCell="D20" sqref="D20"/>
    </sheetView>
  </sheetViews>
  <sheetFormatPr defaultColWidth="8.6640625" defaultRowHeight="12.75" customHeight="1" x14ac:dyDescent="0.3"/>
  <cols>
    <col min="1" max="1" width="14" customWidth="1"/>
    <col min="2" max="2" width="13" customWidth="1"/>
    <col min="3" max="4" width="11" customWidth="1"/>
    <col min="5" max="5" width="13" customWidth="1"/>
    <col min="6" max="10" width="11" customWidth="1"/>
    <col min="11" max="11" width="12" customWidth="1"/>
    <col min="12" max="13" width="13" customWidth="1"/>
  </cols>
  <sheetData>
    <row r="1" spans="1:13" ht="31.5" customHeight="1" x14ac:dyDescent="0.3">
      <c r="A1" s="82" t="s">
        <v>46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</row>
    <row r="2" spans="1:13" ht="37.799999999999997" customHeight="1" x14ac:dyDescent="0.3">
      <c r="A2" s="83" t="s">
        <v>47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</row>
    <row r="3" spans="1:13" ht="13.5" customHeight="1" x14ac:dyDescent="0.3">
      <c r="A3" s="84" t="s">
        <v>68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</row>
    <row r="4" spans="1:13" ht="14.4" x14ac:dyDescent="0.3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</row>
    <row r="5" spans="1:13" ht="19.5" customHeight="1" x14ac:dyDescent="0.3">
      <c r="A5" s="85" t="s">
        <v>2</v>
      </c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</row>
    <row r="6" spans="1:13" ht="14.4" x14ac:dyDescent="0.3">
      <c r="A6" s="86" t="s">
        <v>3</v>
      </c>
      <c r="B6" s="86"/>
      <c r="C6" s="86" t="s">
        <v>4</v>
      </c>
      <c r="D6" s="86"/>
      <c r="E6" s="86" t="s">
        <v>5</v>
      </c>
      <c r="F6" s="86"/>
      <c r="G6" s="86" t="s">
        <v>6</v>
      </c>
      <c r="H6" s="86"/>
      <c r="I6" s="86" t="s">
        <v>7</v>
      </c>
      <c r="J6" s="86"/>
      <c r="K6" s="86" t="s">
        <v>8</v>
      </c>
      <c r="L6" s="86"/>
      <c r="M6" s="32"/>
    </row>
    <row r="7" spans="1:13" ht="14.4" x14ac:dyDescent="0.3">
      <c r="A7" s="52"/>
      <c r="B7" s="52"/>
      <c r="C7" s="52"/>
      <c r="D7" s="52"/>
      <c r="E7" s="92" t="s">
        <v>9</v>
      </c>
      <c r="F7" s="92"/>
      <c r="G7" s="92" t="s">
        <v>10</v>
      </c>
      <c r="H7" s="92"/>
      <c r="I7" s="52" t="s">
        <v>11</v>
      </c>
      <c r="J7" s="52"/>
      <c r="K7" s="50"/>
      <c r="L7" s="50"/>
      <c r="M7" s="32"/>
    </row>
    <row r="8" spans="1:13" ht="14.4" x14ac:dyDescent="0.3">
      <c r="A8" s="32"/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</row>
    <row r="9" spans="1:13" ht="19.5" customHeight="1" x14ac:dyDescent="0.3">
      <c r="A9" s="85" t="s">
        <v>48</v>
      </c>
      <c r="B9" s="85"/>
      <c r="C9" s="85"/>
      <c r="D9" s="85"/>
      <c r="E9" s="85"/>
      <c r="F9" s="85"/>
      <c r="G9" s="85"/>
      <c r="H9" s="85"/>
      <c r="I9" s="85"/>
      <c r="J9" s="85"/>
      <c r="K9" s="85"/>
      <c r="L9" s="85"/>
      <c r="M9" s="85"/>
    </row>
    <row r="10" spans="1:13" ht="25.5" customHeight="1" x14ac:dyDescent="0.3">
      <c r="A10" s="87" t="s">
        <v>49</v>
      </c>
      <c r="B10" s="87"/>
      <c r="C10" s="87"/>
      <c r="D10" s="87"/>
      <c r="E10" s="87"/>
      <c r="F10" s="32"/>
      <c r="G10" s="32"/>
      <c r="H10" s="32"/>
      <c r="I10" s="32"/>
      <c r="J10" s="32"/>
      <c r="K10" s="32"/>
      <c r="L10" s="32"/>
      <c r="M10" s="32"/>
    </row>
    <row r="11" spans="1:13" ht="24" customHeight="1" x14ac:dyDescent="0.3">
      <c r="A11" s="88" t="s">
        <v>34</v>
      </c>
      <c r="B11" s="88"/>
      <c r="C11" s="88"/>
      <c r="D11" s="32"/>
      <c r="E11" s="89" t="s">
        <v>50</v>
      </c>
      <c r="F11" s="89"/>
      <c r="G11" s="89"/>
      <c r="H11" s="90">
        <f>INDEX(Parametri_ISMEA_Piemonte!B5:B6,MATCH(A11,Parametri_ISMEA_Piemonte!A5:A6,0))</f>
        <v>5.9</v>
      </c>
      <c r="I11" s="90"/>
      <c r="J11" s="89" t="s">
        <v>51</v>
      </c>
      <c r="K11" s="89"/>
      <c r="L11" s="91">
        <f>INDEX(Parametri_ISMEA_Piemonte!C5:C6,MATCH(A11,Parametri_ISMEA_Piemonte!A5:A6,0))</f>
        <v>1.5</v>
      </c>
      <c r="M11" s="91"/>
    </row>
    <row r="12" spans="1:13" ht="14.4" x14ac:dyDescent="0.3">
      <c r="A12" s="93" t="s">
        <v>52</v>
      </c>
      <c r="B12" s="93"/>
      <c r="C12" s="93"/>
      <c r="D12" s="93"/>
      <c r="E12" s="93"/>
      <c r="F12" s="93"/>
      <c r="G12" s="93"/>
      <c r="H12" s="93"/>
      <c r="I12" s="93"/>
      <c r="J12" s="93"/>
      <c r="K12" s="93"/>
      <c r="L12" s="93"/>
      <c r="M12" s="93"/>
    </row>
    <row r="13" spans="1:13" ht="14.4" x14ac:dyDescent="0.3">
      <c r="A13" s="32"/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</row>
    <row r="14" spans="1:13" ht="19.5" customHeight="1" x14ac:dyDescent="0.3">
      <c r="A14" s="85" t="s">
        <v>53</v>
      </c>
      <c r="B14" s="85"/>
      <c r="C14" s="85"/>
      <c r="D14" s="85"/>
      <c r="E14" s="85"/>
      <c r="F14" s="85"/>
      <c r="G14" s="85"/>
      <c r="H14" s="85"/>
      <c r="I14" s="85"/>
      <c r="J14" s="85"/>
      <c r="K14" s="85"/>
      <c r="L14" s="85"/>
      <c r="M14" s="85"/>
    </row>
    <row r="15" spans="1:13" ht="30" customHeight="1" x14ac:dyDescent="0.3">
      <c r="A15" s="87" t="s">
        <v>13</v>
      </c>
      <c r="B15" s="87"/>
      <c r="C15" s="87"/>
      <c r="D15" s="87" t="s">
        <v>14</v>
      </c>
      <c r="E15" s="87"/>
      <c r="F15" s="87"/>
      <c r="G15" s="87" t="s">
        <v>15</v>
      </c>
      <c r="H15" s="87"/>
      <c r="I15" s="87"/>
      <c r="J15" s="87" t="s">
        <v>16</v>
      </c>
      <c r="K15" s="87"/>
      <c r="L15" s="87"/>
      <c r="M15" s="32"/>
    </row>
    <row r="16" spans="1:13" ht="14.4" x14ac:dyDescent="0.3">
      <c r="A16" s="54"/>
      <c r="B16" s="54"/>
      <c r="C16" s="54"/>
      <c r="D16" s="55"/>
      <c r="E16" s="94"/>
      <c r="F16" s="94"/>
      <c r="G16" s="95">
        <v>1.5</v>
      </c>
      <c r="H16" s="95"/>
      <c r="I16" s="95"/>
      <c r="J16" s="57">
        <f>A16*D16*G16</f>
        <v>0</v>
      </c>
      <c r="K16" s="57"/>
      <c r="L16" s="57"/>
      <c r="M16" s="32"/>
    </row>
    <row r="17" spans="1:13" ht="14.4" x14ac:dyDescent="0.3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</row>
    <row r="18" spans="1:13" ht="19.5" customHeight="1" x14ac:dyDescent="0.3">
      <c r="A18" s="85" t="s">
        <v>21</v>
      </c>
      <c r="B18" s="85"/>
      <c r="C18" s="85"/>
      <c r="D18" s="85"/>
      <c r="E18" s="85"/>
      <c r="F18" s="85"/>
      <c r="G18" s="85"/>
      <c r="H18" s="85"/>
      <c r="I18" s="85"/>
      <c r="J18" s="85"/>
      <c r="K18" s="85"/>
      <c r="L18" s="85"/>
      <c r="M18" s="85"/>
    </row>
    <row r="19" spans="1:13" ht="49.5" customHeight="1" x14ac:dyDescent="0.3">
      <c r="A19" s="37" t="s">
        <v>22</v>
      </c>
      <c r="B19" s="37" t="s">
        <v>23</v>
      </c>
      <c r="C19" s="37" t="s">
        <v>54</v>
      </c>
      <c r="D19" s="37" t="s">
        <v>24</v>
      </c>
      <c r="E19" s="37" t="s">
        <v>55</v>
      </c>
      <c r="F19" s="37" t="s">
        <v>19</v>
      </c>
      <c r="G19" s="37" t="s">
        <v>26</v>
      </c>
      <c r="H19" s="37" t="s">
        <v>27</v>
      </c>
      <c r="I19" s="37" t="s">
        <v>28</v>
      </c>
      <c r="J19" s="37" t="s">
        <v>29</v>
      </c>
      <c r="K19" s="37" t="s">
        <v>30</v>
      </c>
      <c r="L19" s="37" t="s">
        <v>31</v>
      </c>
      <c r="M19" s="37" t="s">
        <v>32</v>
      </c>
    </row>
    <row r="20" spans="1:13" ht="14.4" x14ac:dyDescent="0.3">
      <c r="A20" s="3"/>
      <c r="B20" s="4"/>
      <c r="C20" s="30" t="str">
        <f t="shared" ref="C20:C33" si="0">IF(B20="","",$A$11)</f>
        <v/>
      </c>
      <c r="D20" s="6"/>
      <c r="E20" s="44" t="str">
        <f t="shared" ref="E20:E33" si="1">IF(B20="","",B20*D20)</f>
        <v/>
      </c>
      <c r="F20" s="17" t="str">
        <f t="shared" ref="F20:F33" si="2">IF(B20="","",$H$11)</f>
        <v/>
      </c>
      <c r="G20" s="18" t="str">
        <f t="shared" ref="G20:G33" si="3">IF(OR(B20="",F20=""),"",B20/F20)</f>
        <v/>
      </c>
      <c r="H20" s="38"/>
      <c r="I20" s="30"/>
      <c r="J20" s="18" t="str">
        <f t="shared" ref="J20:J33" si="4">IF(G20="","",G20*$I$34)</f>
        <v/>
      </c>
      <c r="K20" s="18" t="str">
        <f t="shared" ref="K20:K33" si="5">IF(J20="","",J20*F20)</f>
        <v/>
      </c>
      <c r="L20" s="19" t="str">
        <f t="shared" ref="L20:L33" si="6">IF(B20="","",MIN(D20,$L$11))</f>
        <v/>
      </c>
      <c r="M20" s="20" t="str">
        <f t="shared" ref="M20:M33" si="7">IF(K20="","",K20*L20)</f>
        <v/>
      </c>
    </row>
    <row r="21" spans="1:13" ht="15" customHeight="1" x14ac:dyDescent="0.3">
      <c r="A21" s="3"/>
      <c r="B21" s="4"/>
      <c r="C21" s="30" t="str">
        <f t="shared" si="0"/>
        <v/>
      </c>
      <c r="D21" s="6"/>
      <c r="E21" s="44" t="str">
        <f t="shared" si="1"/>
        <v/>
      </c>
      <c r="F21" s="17" t="str">
        <f t="shared" si="2"/>
        <v/>
      </c>
      <c r="G21" s="18" t="str">
        <f t="shared" si="3"/>
        <v/>
      </c>
      <c r="H21" s="39"/>
      <c r="I21" s="30"/>
      <c r="J21" s="18" t="str">
        <f t="shared" si="4"/>
        <v/>
      </c>
      <c r="K21" s="18" t="str">
        <f t="shared" si="5"/>
        <v/>
      </c>
      <c r="L21" s="19" t="str">
        <f t="shared" si="6"/>
        <v/>
      </c>
      <c r="M21" s="20" t="str">
        <f t="shared" si="7"/>
        <v/>
      </c>
    </row>
    <row r="22" spans="1:13" ht="14.4" x14ac:dyDescent="0.3">
      <c r="A22" s="3"/>
      <c r="B22" s="4"/>
      <c r="C22" s="30" t="str">
        <f t="shared" si="0"/>
        <v/>
      </c>
      <c r="D22" s="6"/>
      <c r="E22" s="44" t="str">
        <f t="shared" si="1"/>
        <v/>
      </c>
      <c r="F22" s="17" t="str">
        <f t="shared" si="2"/>
        <v/>
      </c>
      <c r="G22" s="18" t="str">
        <f t="shared" si="3"/>
        <v/>
      </c>
      <c r="H22" s="39"/>
      <c r="I22" s="30"/>
      <c r="J22" s="18" t="str">
        <f t="shared" si="4"/>
        <v/>
      </c>
      <c r="K22" s="18" t="str">
        <f t="shared" si="5"/>
        <v/>
      </c>
      <c r="L22" s="19" t="str">
        <f t="shared" si="6"/>
        <v/>
      </c>
      <c r="M22" s="20" t="str">
        <f t="shared" si="7"/>
        <v/>
      </c>
    </row>
    <row r="23" spans="1:13" ht="14.4" x14ac:dyDescent="0.3">
      <c r="A23" s="3"/>
      <c r="B23" s="4"/>
      <c r="C23" s="30" t="str">
        <f t="shared" si="0"/>
        <v/>
      </c>
      <c r="D23" s="6"/>
      <c r="E23" s="44" t="str">
        <f t="shared" si="1"/>
        <v/>
      </c>
      <c r="F23" s="17" t="str">
        <f t="shared" si="2"/>
        <v/>
      </c>
      <c r="G23" s="18" t="str">
        <f t="shared" si="3"/>
        <v/>
      </c>
      <c r="H23" s="39"/>
      <c r="I23" s="30"/>
      <c r="J23" s="18" t="str">
        <f t="shared" si="4"/>
        <v/>
      </c>
      <c r="K23" s="18" t="str">
        <f t="shared" si="5"/>
        <v/>
      </c>
      <c r="L23" s="19" t="str">
        <f t="shared" si="6"/>
        <v/>
      </c>
      <c r="M23" s="20" t="str">
        <f t="shared" si="7"/>
        <v/>
      </c>
    </row>
    <row r="24" spans="1:13" ht="14.4" x14ac:dyDescent="0.3">
      <c r="A24" s="3"/>
      <c r="B24" s="4"/>
      <c r="C24" s="30" t="str">
        <f t="shared" si="0"/>
        <v/>
      </c>
      <c r="D24" s="6"/>
      <c r="E24" s="44" t="str">
        <f t="shared" si="1"/>
        <v/>
      </c>
      <c r="F24" s="17" t="str">
        <f t="shared" si="2"/>
        <v/>
      </c>
      <c r="G24" s="18" t="str">
        <f t="shared" si="3"/>
        <v/>
      </c>
      <c r="H24" s="39"/>
      <c r="I24" s="30"/>
      <c r="J24" s="18" t="str">
        <f t="shared" si="4"/>
        <v/>
      </c>
      <c r="K24" s="18" t="str">
        <f t="shared" si="5"/>
        <v/>
      </c>
      <c r="L24" s="19" t="str">
        <f t="shared" si="6"/>
        <v/>
      </c>
      <c r="M24" s="20" t="str">
        <f t="shared" si="7"/>
        <v/>
      </c>
    </row>
    <row r="25" spans="1:13" ht="14.4" x14ac:dyDescent="0.3">
      <c r="A25" s="3"/>
      <c r="B25" s="4"/>
      <c r="C25" s="30" t="str">
        <f t="shared" si="0"/>
        <v/>
      </c>
      <c r="D25" s="6"/>
      <c r="E25" s="44" t="str">
        <f t="shared" si="1"/>
        <v/>
      </c>
      <c r="F25" s="17" t="str">
        <f t="shared" si="2"/>
        <v/>
      </c>
      <c r="G25" s="18" t="str">
        <f t="shared" si="3"/>
        <v/>
      </c>
      <c r="H25" s="39"/>
      <c r="I25" s="30"/>
      <c r="J25" s="18" t="str">
        <f t="shared" si="4"/>
        <v/>
      </c>
      <c r="K25" s="18" t="str">
        <f t="shared" si="5"/>
        <v/>
      </c>
      <c r="L25" s="19" t="str">
        <f t="shared" si="6"/>
        <v/>
      </c>
      <c r="M25" s="20" t="str">
        <f t="shared" si="7"/>
        <v/>
      </c>
    </row>
    <row r="26" spans="1:13" ht="14.4" x14ac:dyDescent="0.3">
      <c r="A26" s="3"/>
      <c r="B26" s="4"/>
      <c r="C26" s="30" t="str">
        <f t="shared" si="0"/>
        <v/>
      </c>
      <c r="D26" s="6"/>
      <c r="E26" s="44" t="str">
        <f t="shared" si="1"/>
        <v/>
      </c>
      <c r="F26" s="17" t="str">
        <f t="shared" si="2"/>
        <v/>
      </c>
      <c r="G26" s="18" t="str">
        <f t="shared" si="3"/>
        <v/>
      </c>
      <c r="H26" s="39"/>
      <c r="I26" s="30"/>
      <c r="J26" s="18" t="str">
        <f t="shared" si="4"/>
        <v/>
      </c>
      <c r="K26" s="18" t="str">
        <f t="shared" si="5"/>
        <v/>
      </c>
      <c r="L26" s="19" t="str">
        <f t="shared" si="6"/>
        <v/>
      </c>
      <c r="M26" s="20" t="str">
        <f t="shared" si="7"/>
        <v/>
      </c>
    </row>
    <row r="27" spans="1:13" ht="14.4" x14ac:dyDescent="0.3">
      <c r="A27" s="3"/>
      <c r="B27" s="4"/>
      <c r="C27" s="30" t="str">
        <f t="shared" si="0"/>
        <v/>
      </c>
      <c r="D27" s="6"/>
      <c r="E27" s="44" t="str">
        <f t="shared" si="1"/>
        <v/>
      </c>
      <c r="F27" s="17" t="str">
        <f t="shared" si="2"/>
        <v/>
      </c>
      <c r="G27" s="18" t="str">
        <f t="shared" si="3"/>
        <v/>
      </c>
      <c r="H27" s="39"/>
      <c r="I27" s="30"/>
      <c r="J27" s="18" t="str">
        <f t="shared" si="4"/>
        <v/>
      </c>
      <c r="K27" s="18" t="str">
        <f t="shared" si="5"/>
        <v/>
      </c>
      <c r="L27" s="19" t="str">
        <f t="shared" si="6"/>
        <v/>
      </c>
      <c r="M27" s="20" t="str">
        <f t="shared" si="7"/>
        <v/>
      </c>
    </row>
    <row r="28" spans="1:13" ht="14.4" x14ac:dyDescent="0.3">
      <c r="A28" s="3"/>
      <c r="B28" s="4"/>
      <c r="C28" s="30" t="str">
        <f t="shared" si="0"/>
        <v/>
      </c>
      <c r="D28" s="6"/>
      <c r="E28" s="44" t="str">
        <f t="shared" si="1"/>
        <v/>
      </c>
      <c r="F28" s="17" t="str">
        <f t="shared" si="2"/>
        <v/>
      </c>
      <c r="G28" s="18" t="str">
        <f t="shared" si="3"/>
        <v/>
      </c>
      <c r="H28" s="39"/>
      <c r="I28" s="30"/>
      <c r="J28" s="18" t="str">
        <f t="shared" si="4"/>
        <v/>
      </c>
      <c r="K28" s="18" t="str">
        <f t="shared" si="5"/>
        <v/>
      </c>
      <c r="L28" s="19" t="str">
        <f t="shared" si="6"/>
        <v/>
      </c>
      <c r="M28" s="20" t="str">
        <f t="shared" si="7"/>
        <v/>
      </c>
    </row>
    <row r="29" spans="1:13" ht="14.4" x14ac:dyDescent="0.3">
      <c r="A29" s="3"/>
      <c r="B29" s="4"/>
      <c r="C29" s="30" t="str">
        <f t="shared" si="0"/>
        <v/>
      </c>
      <c r="D29" s="6"/>
      <c r="E29" s="44" t="str">
        <f t="shared" si="1"/>
        <v/>
      </c>
      <c r="F29" s="17" t="str">
        <f t="shared" si="2"/>
        <v/>
      </c>
      <c r="G29" s="18" t="str">
        <f t="shared" si="3"/>
        <v/>
      </c>
      <c r="H29" s="39"/>
      <c r="I29" s="30"/>
      <c r="J29" s="18" t="str">
        <f t="shared" si="4"/>
        <v/>
      </c>
      <c r="K29" s="18" t="str">
        <f t="shared" si="5"/>
        <v/>
      </c>
      <c r="L29" s="19" t="str">
        <f t="shared" si="6"/>
        <v/>
      </c>
      <c r="M29" s="20" t="str">
        <f t="shared" si="7"/>
        <v/>
      </c>
    </row>
    <row r="30" spans="1:13" ht="14.4" x14ac:dyDescent="0.3">
      <c r="A30" s="3"/>
      <c r="B30" s="4"/>
      <c r="C30" s="30" t="str">
        <f t="shared" si="0"/>
        <v/>
      </c>
      <c r="D30" s="6"/>
      <c r="E30" s="44" t="str">
        <f t="shared" si="1"/>
        <v/>
      </c>
      <c r="F30" s="17" t="str">
        <f t="shared" si="2"/>
        <v/>
      </c>
      <c r="G30" s="18" t="str">
        <f t="shared" si="3"/>
        <v/>
      </c>
      <c r="H30" s="39"/>
      <c r="I30" s="30"/>
      <c r="J30" s="18" t="str">
        <f t="shared" si="4"/>
        <v/>
      </c>
      <c r="K30" s="18" t="str">
        <f t="shared" si="5"/>
        <v/>
      </c>
      <c r="L30" s="19" t="str">
        <f t="shared" si="6"/>
        <v/>
      </c>
      <c r="M30" s="20" t="str">
        <f t="shared" si="7"/>
        <v/>
      </c>
    </row>
    <row r="31" spans="1:13" ht="14.4" x14ac:dyDescent="0.3">
      <c r="A31" s="3"/>
      <c r="B31" s="4"/>
      <c r="C31" s="30" t="str">
        <f t="shared" si="0"/>
        <v/>
      </c>
      <c r="D31" s="6"/>
      <c r="E31" s="44" t="str">
        <f t="shared" si="1"/>
        <v/>
      </c>
      <c r="F31" s="17" t="str">
        <f t="shared" si="2"/>
        <v/>
      </c>
      <c r="G31" s="18" t="str">
        <f t="shared" si="3"/>
        <v/>
      </c>
      <c r="H31" s="39"/>
      <c r="I31" s="30"/>
      <c r="J31" s="18" t="str">
        <f t="shared" si="4"/>
        <v/>
      </c>
      <c r="K31" s="18" t="str">
        <f t="shared" si="5"/>
        <v/>
      </c>
      <c r="L31" s="19" t="str">
        <f t="shared" si="6"/>
        <v/>
      </c>
      <c r="M31" s="20" t="str">
        <f t="shared" si="7"/>
        <v/>
      </c>
    </row>
    <row r="32" spans="1:13" ht="14.4" x14ac:dyDescent="0.3">
      <c r="A32" s="3"/>
      <c r="B32" s="4"/>
      <c r="C32" s="30" t="str">
        <f t="shared" si="0"/>
        <v/>
      </c>
      <c r="D32" s="6"/>
      <c r="E32" s="44" t="str">
        <f t="shared" si="1"/>
        <v/>
      </c>
      <c r="F32" s="17" t="str">
        <f t="shared" si="2"/>
        <v/>
      </c>
      <c r="G32" s="18" t="str">
        <f t="shared" si="3"/>
        <v/>
      </c>
      <c r="H32" s="39"/>
      <c r="I32" s="30"/>
      <c r="J32" s="18" t="str">
        <f t="shared" si="4"/>
        <v/>
      </c>
      <c r="K32" s="18" t="str">
        <f t="shared" si="5"/>
        <v/>
      </c>
      <c r="L32" s="19" t="str">
        <f t="shared" si="6"/>
        <v/>
      </c>
      <c r="M32" s="20" t="str">
        <f t="shared" si="7"/>
        <v/>
      </c>
    </row>
    <row r="33" spans="1:13" ht="15" thickBot="1" x14ac:dyDescent="0.35">
      <c r="A33" s="8"/>
      <c r="B33" s="9"/>
      <c r="C33" s="31" t="str">
        <f t="shared" si="0"/>
        <v/>
      </c>
      <c r="D33" s="11"/>
      <c r="E33" s="22" t="str">
        <f t="shared" si="1"/>
        <v/>
      </c>
      <c r="F33" s="22" t="str">
        <f t="shared" si="2"/>
        <v/>
      </c>
      <c r="G33" s="23" t="str">
        <f t="shared" si="3"/>
        <v/>
      </c>
      <c r="H33" s="40"/>
      <c r="I33" s="31"/>
      <c r="J33" s="23" t="str">
        <f t="shared" si="4"/>
        <v/>
      </c>
      <c r="K33" s="23" t="str">
        <f t="shared" si="5"/>
        <v/>
      </c>
      <c r="L33" s="24" t="str">
        <f t="shared" si="6"/>
        <v/>
      </c>
      <c r="M33" s="25" t="str">
        <f t="shared" si="7"/>
        <v/>
      </c>
    </row>
    <row r="34" spans="1:13" ht="18" customHeight="1" thickBot="1" x14ac:dyDescent="0.35">
      <c r="A34" s="41" t="s">
        <v>35</v>
      </c>
      <c r="B34" s="26">
        <f>SUM(B20:B33)</f>
        <v>0</v>
      </c>
      <c r="C34" s="42"/>
      <c r="D34" s="42"/>
      <c r="E34" s="27">
        <f>SUM(E20:E33)</f>
        <v>0</v>
      </c>
      <c r="F34" s="42"/>
      <c r="G34" s="26">
        <f>SUM(G20:G33)</f>
        <v>0</v>
      </c>
      <c r="H34" s="26">
        <f>A16</f>
        <v>0</v>
      </c>
      <c r="I34" s="28">
        <f>IF(G34&gt;H34,H34/G34,1)</f>
        <v>1</v>
      </c>
      <c r="J34" s="26">
        <f>SUM(J20:J33)</f>
        <v>0</v>
      </c>
      <c r="K34" s="27">
        <f>SUM(K20:K33)</f>
        <v>0</v>
      </c>
      <c r="L34" s="42"/>
      <c r="M34" s="29">
        <f>SUM(M20:M33)</f>
        <v>0</v>
      </c>
    </row>
    <row r="35" spans="1:13" ht="14.4" x14ac:dyDescent="0.3">
      <c r="A35" s="32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</row>
    <row r="36" spans="1:13" ht="19.5" customHeight="1" x14ac:dyDescent="0.3">
      <c r="A36" s="85" t="s">
        <v>36</v>
      </c>
      <c r="B36" s="85"/>
      <c r="C36" s="85"/>
      <c r="D36" s="85"/>
      <c r="E36" s="85"/>
      <c r="F36" s="85"/>
      <c r="G36" s="85"/>
      <c r="H36" s="85"/>
      <c r="I36" s="85"/>
      <c r="J36" s="85"/>
      <c r="K36" s="85"/>
      <c r="L36" s="85"/>
      <c r="M36" s="85"/>
    </row>
    <row r="37" spans="1:13" ht="25.5" customHeight="1" thickBot="1" x14ac:dyDescent="0.35">
      <c r="A37" s="89" t="s">
        <v>56</v>
      </c>
      <c r="B37" s="89"/>
      <c r="C37" s="89"/>
      <c r="D37" s="89" t="s">
        <v>27</v>
      </c>
      <c r="E37" s="89"/>
      <c r="F37" s="89"/>
      <c r="G37" s="89" t="s">
        <v>38</v>
      </c>
      <c r="H37" s="89"/>
      <c r="I37" s="89" t="s">
        <v>39</v>
      </c>
      <c r="J37" s="89"/>
      <c r="K37" s="89"/>
      <c r="L37" s="89"/>
      <c r="M37" s="89"/>
    </row>
    <row r="38" spans="1:13" ht="30" customHeight="1" thickBot="1" x14ac:dyDescent="0.35">
      <c r="A38" s="96">
        <f>G34</f>
        <v>0</v>
      </c>
      <c r="B38" s="96"/>
      <c r="C38" s="96"/>
      <c r="D38" s="96">
        <f>H34</f>
        <v>0</v>
      </c>
      <c r="E38" s="96"/>
      <c r="F38" s="96"/>
      <c r="G38" s="97" t="str">
        <f>IF(G34&gt;H34,"Arnie ipotetiche &gt; Arnie ammesse","Arnie ipotetiche &lt;= Arnie ammesse")</f>
        <v>Arnie ipotetiche &lt;= Arnie ammesse</v>
      </c>
      <c r="H38" s="98"/>
      <c r="I38" s="99" t="str">
        <f>IF(G34&gt;H34,"SI' - COEFFICIENTE DI RIDUZIONE APPLICATO (arnie ipotetiche superiori alle ammesse): coefficiente = "&amp;TEXT(I34,"0.0000"),"NO - NESSUNA RIDUZIONE NECESSARIA (arnie ipotetiche inferiori o pari alle ammesse): coefficiente = 1")</f>
        <v>NO - NESSUNA RIDUZIONE NECESSARIA (arnie ipotetiche inferiori o pari alle ammesse): coefficiente = 1</v>
      </c>
      <c r="J38" s="100"/>
      <c r="K38" s="100"/>
      <c r="L38" s="100"/>
      <c r="M38" s="101"/>
    </row>
    <row r="39" spans="1:13" ht="14.4" x14ac:dyDescent="0.3">
      <c r="A39" s="32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</row>
    <row r="40" spans="1:13" ht="19.5" customHeight="1" x14ac:dyDescent="0.3">
      <c r="A40" s="85" t="s">
        <v>40</v>
      </c>
      <c r="B40" s="85"/>
      <c r="C40" s="85"/>
      <c r="D40" s="85"/>
      <c r="E40" s="85"/>
      <c r="F40" s="85"/>
      <c r="G40" s="85"/>
      <c r="H40" s="85"/>
      <c r="I40" s="85"/>
      <c r="J40" s="85"/>
      <c r="K40" s="85"/>
      <c r="L40" s="85"/>
      <c r="M40" s="85"/>
    </row>
    <row r="41" spans="1:13" ht="64.5" customHeight="1" x14ac:dyDescent="0.3">
      <c r="A41" s="102" t="s">
        <v>57</v>
      </c>
      <c r="B41" s="102"/>
      <c r="C41" s="102"/>
      <c r="D41" s="102" t="s">
        <v>42</v>
      </c>
      <c r="E41" s="102"/>
      <c r="F41" s="102"/>
      <c r="G41" s="103" t="s">
        <v>67</v>
      </c>
      <c r="H41" s="103"/>
      <c r="I41" s="103"/>
      <c r="J41" s="104" t="s">
        <v>44</v>
      </c>
      <c r="K41" s="105"/>
      <c r="L41" s="105"/>
      <c r="M41" s="106"/>
    </row>
    <row r="42" spans="1:13" ht="30" customHeight="1" x14ac:dyDescent="0.3">
      <c r="A42" s="78">
        <f>M34</f>
        <v>0</v>
      </c>
      <c r="B42" s="78"/>
      <c r="C42" s="78"/>
      <c r="D42" s="78">
        <f>J16</f>
        <v>0</v>
      </c>
      <c r="E42" s="78"/>
      <c r="F42" s="78"/>
      <c r="G42" s="79">
        <f>MIN(A42,D42)</f>
        <v>0</v>
      </c>
      <c r="H42" s="79"/>
      <c r="I42" s="79"/>
      <c r="J42" s="80" t="str">
        <f>IF(A42&gt;D42,"Importo finanziabile superiore al massimale ammesso: applicato il tetto della Domanda di Aiuto","Importo finanziabile entro il massimale ammesso")</f>
        <v>Importo finanziabile entro il massimale ammesso</v>
      </c>
      <c r="K42" s="80"/>
      <c r="L42" s="80"/>
      <c r="M42" s="80"/>
    </row>
    <row r="43" spans="1:13" ht="14.4" x14ac:dyDescent="0.3">
      <c r="A43" s="32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</row>
    <row r="44" spans="1:13" ht="14.4" x14ac:dyDescent="0.3">
      <c r="A44" s="43" t="s">
        <v>45</v>
      </c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</row>
    <row r="45" spans="1:13" ht="19.5" customHeight="1" x14ac:dyDescent="0.3">
      <c r="A45" s="81"/>
      <c r="B45" s="81"/>
      <c r="C45" s="81"/>
      <c r="D45" s="81"/>
      <c r="E45" s="81"/>
      <c r="F45" s="81"/>
      <c r="G45" s="81"/>
      <c r="H45" s="81"/>
      <c r="I45" s="81"/>
      <c r="J45" s="81"/>
      <c r="K45" s="81"/>
      <c r="L45" s="81"/>
      <c r="M45" s="81"/>
    </row>
    <row r="46" spans="1:13" ht="19.5" customHeight="1" x14ac:dyDescent="0.3">
      <c r="A46" s="81"/>
      <c r="B46" s="81"/>
      <c r="C46" s="81"/>
      <c r="D46" s="81"/>
      <c r="E46" s="81"/>
      <c r="F46" s="81"/>
      <c r="G46" s="81"/>
      <c r="H46" s="81"/>
      <c r="I46" s="81"/>
      <c r="J46" s="81"/>
      <c r="K46" s="81"/>
      <c r="L46" s="81"/>
      <c r="M46" s="81"/>
    </row>
    <row r="47" spans="1:13" ht="19.5" customHeight="1" x14ac:dyDescent="0.3">
      <c r="A47" s="81"/>
      <c r="B47" s="81"/>
      <c r="C47" s="81"/>
      <c r="D47" s="81"/>
      <c r="E47" s="81"/>
      <c r="F47" s="81"/>
      <c r="G47" s="81"/>
      <c r="H47" s="81"/>
      <c r="I47" s="81"/>
      <c r="J47" s="81"/>
      <c r="K47" s="81"/>
      <c r="L47" s="81"/>
      <c r="M47" s="81"/>
    </row>
  </sheetData>
  <sheetProtection sheet="1" objects="1" scenarios="1" sort="0" autoFilter="0"/>
  <mergeCells count="53">
    <mergeCell ref="A45:M47"/>
    <mergeCell ref="A41:C41"/>
    <mergeCell ref="D41:F41"/>
    <mergeCell ref="G41:I41"/>
    <mergeCell ref="A42:C42"/>
    <mergeCell ref="D42:F42"/>
    <mergeCell ref="G42:I42"/>
    <mergeCell ref="J42:M42"/>
    <mergeCell ref="J41:M41"/>
    <mergeCell ref="A38:C38"/>
    <mergeCell ref="D38:F38"/>
    <mergeCell ref="G38:H38"/>
    <mergeCell ref="I38:M38"/>
    <mergeCell ref="A40:M40"/>
    <mergeCell ref="A36:M36"/>
    <mergeCell ref="A37:C37"/>
    <mergeCell ref="D37:F37"/>
    <mergeCell ref="G37:H37"/>
    <mergeCell ref="I37:M37"/>
    <mergeCell ref="A16:C16"/>
    <mergeCell ref="D16:F16"/>
    <mergeCell ref="G16:I16"/>
    <mergeCell ref="J16:L16"/>
    <mergeCell ref="A18:M18"/>
    <mergeCell ref="A12:M12"/>
    <mergeCell ref="A14:M14"/>
    <mergeCell ref="A15:C15"/>
    <mergeCell ref="D15:F15"/>
    <mergeCell ref="G15:I15"/>
    <mergeCell ref="J15:L15"/>
    <mergeCell ref="K7:L7"/>
    <mergeCell ref="A9:M9"/>
    <mergeCell ref="A10:E10"/>
    <mergeCell ref="A11:C11"/>
    <mergeCell ref="E11:G11"/>
    <mergeCell ref="H11:I11"/>
    <mergeCell ref="J11:K11"/>
    <mergeCell ref="L11:M11"/>
    <mergeCell ref="A7:B7"/>
    <mergeCell ref="C7:D7"/>
    <mergeCell ref="E7:F7"/>
    <mergeCell ref="G7:H7"/>
    <mergeCell ref="I7:J7"/>
    <mergeCell ref="A1:M1"/>
    <mergeCell ref="A2:M2"/>
    <mergeCell ref="A3:M3"/>
    <mergeCell ref="A5:M5"/>
    <mergeCell ref="A6:B6"/>
    <mergeCell ref="C6:D6"/>
    <mergeCell ref="E6:F6"/>
    <mergeCell ref="G6:H6"/>
    <mergeCell ref="I6:J6"/>
    <mergeCell ref="K6:L6"/>
  </mergeCells>
  <conditionalFormatting sqref="I38:M38">
    <cfRule type="expression" dxfId="1" priority="2">
      <formula>$G$34&gt;$H$34</formula>
    </cfRule>
    <cfRule type="expression" dxfId="0" priority="3">
      <formula>$G$34&lt;=$H$34</formula>
    </cfRule>
  </conditionalFormatting>
  <dataValidations count="1">
    <dataValidation type="list" operator="equal" sqref="A11" xr:uid="{00000000-0002-0000-0100-000000000000}">
      <formula1>"Candito,Sciroppo"</formula1>
      <formula2>0</formula2>
    </dataValidation>
  </dataValidations>
  <pageMargins left="0.75" right="0.75" top="1" bottom="1" header="0.511811023622047" footer="0.511811023622047"/>
  <pageSetup fitToHeight="0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808080"/>
  </sheetPr>
  <dimension ref="A1:D8"/>
  <sheetViews>
    <sheetView showGridLines="0" zoomScaleNormal="100" workbookViewId="0">
      <selection activeCell="C8" sqref="C8"/>
    </sheetView>
  </sheetViews>
  <sheetFormatPr defaultColWidth="8.6640625" defaultRowHeight="12.75" customHeight="1" x14ac:dyDescent="0.3"/>
  <cols>
    <col min="1" max="1" width="22" style="32" customWidth="1"/>
    <col min="2" max="2" width="42" style="32" customWidth="1"/>
    <col min="3" max="3" width="32" style="32" customWidth="1"/>
    <col min="4" max="4" width="52.21875" style="32" customWidth="1"/>
    <col min="5" max="16384" width="8.6640625" style="32"/>
  </cols>
  <sheetData>
    <row r="1" spans="1:4" ht="21.75" customHeight="1" x14ac:dyDescent="0.3">
      <c r="A1" s="107" t="s">
        <v>58</v>
      </c>
      <c r="B1" s="107"/>
      <c r="C1" s="107"/>
      <c r="D1" s="107"/>
    </row>
    <row r="2" spans="1:4" ht="39.75" customHeight="1" x14ac:dyDescent="0.3">
      <c r="A2" s="108" t="s">
        <v>59</v>
      </c>
      <c r="B2" s="108"/>
      <c r="C2" s="108"/>
      <c r="D2" s="108"/>
    </row>
    <row r="3" spans="1:4" ht="14.4" x14ac:dyDescent="0.3"/>
    <row r="4" spans="1:4" ht="39.75" customHeight="1" x14ac:dyDescent="0.3">
      <c r="A4" s="33" t="s">
        <v>60</v>
      </c>
      <c r="B4" s="33" t="s">
        <v>61</v>
      </c>
      <c r="C4" s="33" t="s">
        <v>62</v>
      </c>
      <c r="D4" s="33" t="s">
        <v>63</v>
      </c>
    </row>
    <row r="5" spans="1:4" ht="14.4" x14ac:dyDescent="0.3">
      <c r="A5" s="34" t="s">
        <v>34</v>
      </c>
      <c r="B5" s="35">
        <v>5.9</v>
      </c>
      <c r="C5" s="35">
        <v>1.5</v>
      </c>
      <c r="D5" s="34" t="s">
        <v>64</v>
      </c>
    </row>
    <row r="6" spans="1:4" ht="14.4" x14ac:dyDescent="0.3">
      <c r="A6" s="34" t="s">
        <v>33</v>
      </c>
      <c r="B6" s="35">
        <v>8.8000000000000007</v>
      </c>
      <c r="C6" s="35">
        <v>1.24</v>
      </c>
      <c r="D6" s="34" t="s">
        <v>65</v>
      </c>
    </row>
    <row r="7" spans="1:4" ht="14.4" x14ac:dyDescent="0.3"/>
    <row r="8" spans="1:4" ht="14.4" x14ac:dyDescent="0.3">
      <c r="A8" s="109" t="s">
        <v>66</v>
      </c>
      <c r="B8" s="109"/>
      <c r="C8" s="36">
        <v>7.1</v>
      </c>
    </row>
  </sheetData>
  <sheetProtection sheet="1" objects="1" scenarios="1"/>
  <mergeCells count="3">
    <mergeCell ref="A1:D1"/>
    <mergeCell ref="A2:D2"/>
    <mergeCell ref="A8:B8"/>
  </mergeCell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2</vt:i4>
      </vt:variant>
    </vt:vector>
  </HeadingPairs>
  <TitlesOfParts>
    <vt:vector size="5" baseType="lpstr">
      <vt:lpstr>1_Mix Candito+Sciroppo</vt:lpstr>
      <vt:lpstr>2_Unico Prodotto</vt:lpstr>
      <vt:lpstr>Parametri_ISMEA_Piemonte</vt:lpstr>
      <vt:lpstr>'1_Mix Candito+Sciroppo'!Area_stampa</vt:lpstr>
      <vt:lpstr>'2_Unico Prodotto'!Area_stampa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Valentina Albrile</cp:lastModifiedBy>
  <cp:revision>4</cp:revision>
  <dcterms:created xsi:type="dcterms:W3CDTF">2026-07-15T08:07:38Z</dcterms:created>
  <dcterms:modified xsi:type="dcterms:W3CDTF">2026-07-22T11:47:17Z</dcterms:modified>
  <dc:language>en-US</dc:language>
</cp:coreProperties>
</file>